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or" sheetId="1" state="visible" r:id="rId1"/>
    <sheet name="Team Liability" sheetId="2" state="visible" r:id="rId2"/>
    <sheet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FFF6DD"/>
      </patternFill>
    </fill>
    <fill>
      <patternFill patternType="solid">
        <fgColor rgb="00DBE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165" fontId="0" fillId="2" borderId="0" pivotButton="0" quotePrefix="0" xfId="0"/>
    <xf numFmtId="3" fontId="0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1" fontId="0" fillId="3" borderId="0" pivotButton="0" quotePrefix="0" xfId="0"/>
    <xf numFmtId="0" fontId="0" fillId="3" borderId="0" pivotButton="0" quotePrefix="0" xfId="0"/>
    <xf numFmtId="3" fontId="0" fillId="3" borderId="0" pivotButton="0" quotePrefix="0" xfId="0"/>
    <xf numFmtId="0" fontId="2" fillId="0" borderId="0" applyAlignment="1" pivotButton="0" quotePrefix="0" xfId="0">
      <alignment wrapText="1"/>
    </xf>
    <xf numFmtId="165" fontId="0" fillId="0" borderId="0" pivotButton="0" quotePrefix="0" xfId="0"/>
    <xf numFmtId="3" fontId="0" fillId="0" borderId="0" pivotButton="0" quotePrefix="0" xfId="0"/>
    <xf numFmtId="3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</cols>
  <sheetData>
    <row r="1">
      <c r="A1" s="1" t="inlineStr">
        <is>
          <t>Mera Udyog Gratuity Calculator (Code on Social Security, 2020)</t>
        </is>
      </c>
    </row>
    <row r="2">
      <c r="A2" t="inlineStr">
        <is>
          <t>Enter the yellow cells. All other cells are formulas.</t>
        </is>
      </c>
    </row>
    <row r="4">
      <c r="A4" t="inlineStr">
        <is>
          <t>Joining date</t>
        </is>
      </c>
      <c r="B4" s="2" t="n">
        <v>43252</v>
      </c>
    </row>
    <row r="5">
      <c r="A5" t="inlineStr">
        <is>
          <t>Last working day</t>
        </is>
      </c>
      <c r="B5" s="2" t="n">
        <v>46037</v>
      </c>
    </row>
    <row r="6">
      <c r="A6" t="inlineStr">
        <is>
          <t>Monthly basic + DA + retaining allowance (₹)</t>
        </is>
      </c>
      <c r="B6" s="3" t="n">
        <v>22000</v>
      </c>
    </row>
    <row r="7">
      <c r="A7" t="inlineStr">
        <is>
          <t>Other monthly allowances (₹)</t>
        </is>
      </c>
      <c r="B7" s="3" t="n">
        <v>28000</v>
      </c>
    </row>
    <row r="8">
      <c r="A8" t="inlineStr">
        <is>
          <t>Employee type (Permanent / Fixed-term)</t>
        </is>
      </c>
      <c r="B8" s="4" t="inlineStr">
        <is>
          <t>Permanent</t>
        </is>
      </c>
    </row>
    <row r="9">
      <c r="A9" t="inlineStr">
        <is>
          <t>Gratuity-exempt amount already used at earlier jobs (₹)</t>
        </is>
      </c>
      <c r="B9" s="3" t="n">
        <v>0</v>
      </c>
    </row>
    <row r="11">
      <c r="A11" s="5" t="inlineStr">
        <is>
          <t>Completed years</t>
        </is>
      </c>
      <c r="B11" s="6">
        <f>DATEDIF(B4,B5+1,"y")</f>
        <v/>
      </c>
    </row>
    <row r="12">
      <c r="A12" s="5" t="inlineStr">
        <is>
          <t>Extra months in the last part-year</t>
        </is>
      </c>
      <c r="B12" s="6">
        <f>DATEDIF(B4,B5+1,"ym")</f>
        <v/>
      </c>
    </row>
    <row r="13">
      <c r="A13" s="5" t="inlineStr">
        <is>
          <t>Years counted (over 6 months = full year)</t>
        </is>
      </c>
      <c r="B13" s="6">
        <f>B11+IF(B12&gt;6,1,0)</f>
        <v/>
      </c>
    </row>
    <row r="14">
      <c r="A14" s="5" t="inlineStr">
        <is>
          <t>Eligible?</t>
        </is>
      </c>
      <c r="B14" s="7">
        <f>IF(OR(B13&gt;=5,AND(B8="Fixed-term",B13&gt;=1)),"Yes","No")</f>
        <v/>
      </c>
    </row>
    <row r="15">
      <c r="A15" s="5" t="inlineStr">
        <is>
          <t>Wages after 50% test (₹ per month)</t>
        </is>
      </c>
      <c r="B15" s="8">
        <f>B6+MAX(0,B7-0.5*(B6+B7))</f>
        <v/>
      </c>
    </row>
    <row r="16">
      <c r="A16" s="5" t="inlineStr">
        <is>
          <t>Gratuity payable (₹)</t>
        </is>
      </c>
      <c r="B16" s="8">
        <f>IF(B14="Yes",MIN(B15*15/26*B13,2000000),0)</f>
        <v/>
      </c>
    </row>
    <row r="17">
      <c r="A17" s="5" t="inlineStr">
        <is>
          <t>Tax-free portion (₹)</t>
        </is>
      </c>
      <c r="B17" s="8">
        <f>MIN(B16,MAX(0,2000000-B9))</f>
        <v/>
      </c>
    </row>
    <row r="18">
      <c r="A18" s="5" t="inlineStr">
        <is>
          <t>Taxable portion (₹)</t>
        </is>
      </c>
      <c r="B18" s="8">
        <f>B16-B17</f>
        <v/>
      </c>
    </row>
    <row r="19">
      <c r="A19" s="5" t="inlineStr">
        <is>
          <t>Employer monthly provision at 4.81% (₹)</t>
        </is>
      </c>
      <c r="B19" s="8">
        <f>B15*15/26/12</f>
        <v/>
      </c>
    </row>
    <row r="21">
      <c r="A21" t="inlineStr">
        <is>
          <t>Rules used: 15/26 formula; part-year over six months counts as a full year; 50% wage test adds back allowances above half of total pay; ₹20 lakh cap; ₹20 lakh lifetime tax-free limit for private employees.</t>
        </is>
      </c>
    </row>
    <row r="22">
      <c r="A22" t="inlineStr">
        <is>
          <t>General information, not legal or tax advice. Confirm final settlements with your CA or labour consultant.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22" customWidth="1" min="3" max="3"/>
    <col width="22" customWidth="1" min="4" max="4"/>
    <col width="12" customWidth="1" min="5" max="5"/>
    <col width="12" customWidth="1" min="6" max="6"/>
    <col width="10" customWidth="1" min="7" max="7"/>
    <col width="20" customWidth="1" min="8" max="8"/>
  </cols>
  <sheetData>
    <row r="1">
      <c r="A1" t="inlineStr">
        <is>
          <t>Valuation date</t>
        </is>
      </c>
      <c r="B1" s="2" t="n">
        <v>46326</v>
      </c>
    </row>
    <row r="3">
      <c r="A3" s="9" t="inlineStr">
        <is>
          <t>Employee</t>
        </is>
      </c>
      <c r="B3" s="9" t="inlineStr">
        <is>
          <t>Joining date</t>
        </is>
      </c>
      <c r="C3" s="9" t="inlineStr">
        <is>
          <t>Basic + DA + retaining (₹/month)</t>
        </is>
      </c>
      <c r="D3" s="9" t="inlineStr">
        <is>
          <t>Other allowances (₹/month)</t>
        </is>
      </c>
      <c r="E3" s="9" t="inlineStr">
        <is>
          <t>Type</t>
        </is>
      </c>
      <c r="F3" s="9" t="inlineStr">
        <is>
          <t>Years counted</t>
        </is>
      </c>
      <c r="G3" s="9" t="inlineStr">
        <is>
          <t>Eligible</t>
        </is>
      </c>
      <c r="H3" s="9" t="inlineStr">
        <is>
          <t>Accrued gratuity (₹)</t>
        </is>
      </c>
    </row>
    <row r="4">
      <c r="B4" s="10" t="n"/>
      <c r="F4">
        <f>IF(B4="","",DATEDIF(B4,$B$1+1,"y")+IF(DATEDIF(B4,$B$1+1,"ym")&gt;6,1,0))</f>
        <v/>
      </c>
      <c r="G4">
        <f>IF(B4="","",IF(OR(F4&gt;=5,AND(E4="Fixed-term",F4&gt;=1)),"Yes","No"))</f>
        <v/>
      </c>
      <c r="H4" s="11">
        <f>IF(B4="","",IF(G4="Yes",MIN((C4+MAX(0,D4-0.5*(C4+D4)))*15/26*F4,2000000),0))</f>
        <v/>
      </c>
    </row>
    <row r="5">
      <c r="B5" s="10" t="n"/>
      <c r="F5">
        <f>IF(B5="","",DATEDIF(B5,$B$1+1,"y")+IF(DATEDIF(B5,$B$1+1,"ym")&gt;6,1,0))</f>
        <v/>
      </c>
      <c r="G5">
        <f>IF(B5="","",IF(OR(F5&gt;=5,AND(E5="Fixed-term",F5&gt;=1)),"Yes","No"))</f>
        <v/>
      </c>
      <c r="H5" s="11">
        <f>IF(B5="","",IF(G5="Yes",MIN((C5+MAX(0,D5-0.5*(C5+D5)))*15/26*F5,2000000),0))</f>
        <v/>
      </c>
    </row>
    <row r="6">
      <c r="B6" s="10" t="n"/>
      <c r="F6">
        <f>IF(B6="","",DATEDIF(B6,$B$1+1,"y")+IF(DATEDIF(B6,$B$1+1,"ym")&gt;6,1,0))</f>
        <v/>
      </c>
      <c r="G6">
        <f>IF(B6="","",IF(OR(F6&gt;=5,AND(E6="Fixed-term",F6&gt;=1)),"Yes","No"))</f>
        <v/>
      </c>
      <c r="H6" s="11">
        <f>IF(B6="","",IF(G6="Yes",MIN((C6+MAX(0,D6-0.5*(C6+D6)))*15/26*F6,2000000),0))</f>
        <v/>
      </c>
    </row>
    <row r="7">
      <c r="B7" s="10" t="n"/>
      <c r="F7">
        <f>IF(B7="","",DATEDIF(B7,$B$1+1,"y")+IF(DATEDIF(B7,$B$1+1,"ym")&gt;6,1,0))</f>
        <v/>
      </c>
      <c r="G7">
        <f>IF(B7="","",IF(OR(F7&gt;=5,AND(E7="Fixed-term",F7&gt;=1)),"Yes","No"))</f>
        <v/>
      </c>
      <c r="H7" s="11">
        <f>IF(B7="","",IF(G7="Yes",MIN((C7+MAX(0,D7-0.5*(C7+D7)))*15/26*F7,2000000),0))</f>
        <v/>
      </c>
    </row>
    <row r="8">
      <c r="B8" s="10" t="n"/>
      <c r="F8">
        <f>IF(B8="","",DATEDIF(B8,$B$1+1,"y")+IF(DATEDIF(B8,$B$1+1,"ym")&gt;6,1,0))</f>
        <v/>
      </c>
      <c r="G8">
        <f>IF(B8="","",IF(OR(F8&gt;=5,AND(E8="Fixed-term",F8&gt;=1)),"Yes","No"))</f>
        <v/>
      </c>
      <c r="H8" s="11">
        <f>IF(B8="","",IF(G8="Yes",MIN((C8+MAX(0,D8-0.5*(C8+D8)))*15/26*F8,2000000),0))</f>
        <v/>
      </c>
    </row>
    <row r="9">
      <c r="B9" s="10" t="n"/>
      <c r="F9">
        <f>IF(B9="","",DATEDIF(B9,$B$1+1,"y")+IF(DATEDIF(B9,$B$1+1,"ym")&gt;6,1,0))</f>
        <v/>
      </c>
      <c r="G9">
        <f>IF(B9="","",IF(OR(F9&gt;=5,AND(E9="Fixed-term",F9&gt;=1)),"Yes","No"))</f>
        <v/>
      </c>
      <c r="H9" s="11">
        <f>IF(B9="","",IF(G9="Yes",MIN((C9+MAX(0,D9-0.5*(C9+D9)))*15/26*F9,2000000),0))</f>
        <v/>
      </c>
    </row>
    <row r="10">
      <c r="B10" s="10" t="n"/>
      <c r="F10">
        <f>IF(B10="","",DATEDIF(B10,$B$1+1,"y")+IF(DATEDIF(B10,$B$1+1,"ym")&gt;6,1,0))</f>
        <v/>
      </c>
      <c r="G10">
        <f>IF(B10="","",IF(OR(F10&gt;=5,AND(E10="Fixed-term",F10&gt;=1)),"Yes","No"))</f>
        <v/>
      </c>
      <c r="H10" s="11">
        <f>IF(B10="","",IF(G10="Yes",MIN((C10+MAX(0,D10-0.5*(C10+D10)))*15/26*F10,2000000),0))</f>
        <v/>
      </c>
    </row>
    <row r="11">
      <c r="B11" s="10" t="n"/>
      <c r="F11">
        <f>IF(B11="","",DATEDIF(B11,$B$1+1,"y")+IF(DATEDIF(B11,$B$1+1,"ym")&gt;6,1,0))</f>
        <v/>
      </c>
      <c r="G11">
        <f>IF(B11="","",IF(OR(F11&gt;=5,AND(E11="Fixed-term",F11&gt;=1)),"Yes","No"))</f>
        <v/>
      </c>
      <c r="H11" s="11">
        <f>IF(B11="","",IF(G11="Yes",MIN((C11+MAX(0,D11-0.5*(C11+D11)))*15/26*F11,2000000),0))</f>
        <v/>
      </c>
    </row>
    <row r="12">
      <c r="B12" s="10" t="n"/>
      <c r="F12">
        <f>IF(B12="","",DATEDIF(B12,$B$1+1,"y")+IF(DATEDIF(B12,$B$1+1,"ym")&gt;6,1,0))</f>
        <v/>
      </c>
      <c r="G12">
        <f>IF(B12="","",IF(OR(F12&gt;=5,AND(E12="Fixed-term",F12&gt;=1)),"Yes","No"))</f>
        <v/>
      </c>
      <c r="H12" s="11">
        <f>IF(B12="","",IF(G12="Yes",MIN((C12+MAX(0,D12-0.5*(C12+D12)))*15/26*F12,2000000),0))</f>
        <v/>
      </c>
    </row>
    <row r="13">
      <c r="B13" s="10" t="n"/>
      <c r="F13">
        <f>IF(B13="","",DATEDIF(B13,$B$1+1,"y")+IF(DATEDIF(B13,$B$1+1,"ym")&gt;6,1,0))</f>
        <v/>
      </c>
      <c r="G13">
        <f>IF(B13="","",IF(OR(F13&gt;=5,AND(E13="Fixed-term",F13&gt;=1)),"Yes","No"))</f>
        <v/>
      </c>
      <c r="H13" s="11">
        <f>IF(B13="","",IF(G13="Yes",MIN((C13+MAX(0,D13-0.5*(C13+D13)))*15/26*F13,2000000),0))</f>
        <v/>
      </c>
    </row>
    <row r="14">
      <c r="B14" s="10" t="n"/>
      <c r="F14">
        <f>IF(B14="","",DATEDIF(B14,$B$1+1,"y")+IF(DATEDIF(B14,$B$1+1,"ym")&gt;6,1,0))</f>
        <v/>
      </c>
      <c r="G14">
        <f>IF(B14="","",IF(OR(F14&gt;=5,AND(E14="Fixed-term",F14&gt;=1)),"Yes","No"))</f>
        <v/>
      </c>
      <c r="H14" s="11">
        <f>IF(B14="","",IF(G14="Yes",MIN((C14+MAX(0,D14-0.5*(C14+D14)))*15/26*F14,2000000),0))</f>
        <v/>
      </c>
    </row>
    <row r="15">
      <c r="B15" s="10" t="n"/>
      <c r="F15">
        <f>IF(B15="","",DATEDIF(B15,$B$1+1,"y")+IF(DATEDIF(B15,$B$1+1,"ym")&gt;6,1,0))</f>
        <v/>
      </c>
      <c r="G15">
        <f>IF(B15="","",IF(OR(F15&gt;=5,AND(E15="Fixed-term",F15&gt;=1)),"Yes","No"))</f>
        <v/>
      </c>
      <c r="H15" s="11">
        <f>IF(B15="","",IF(G15="Yes",MIN((C15+MAX(0,D15-0.5*(C15+D15)))*15/26*F15,2000000),0))</f>
        <v/>
      </c>
    </row>
    <row r="16">
      <c r="B16" s="10" t="n"/>
      <c r="F16">
        <f>IF(B16="","",DATEDIF(B16,$B$1+1,"y")+IF(DATEDIF(B16,$B$1+1,"ym")&gt;6,1,0))</f>
        <v/>
      </c>
      <c r="G16">
        <f>IF(B16="","",IF(OR(F16&gt;=5,AND(E16="Fixed-term",F16&gt;=1)),"Yes","No"))</f>
        <v/>
      </c>
      <c r="H16" s="11">
        <f>IF(B16="","",IF(G16="Yes",MIN((C16+MAX(0,D16-0.5*(C16+D16)))*15/26*F16,2000000),0))</f>
        <v/>
      </c>
    </row>
    <row r="17">
      <c r="B17" s="10" t="n"/>
      <c r="F17">
        <f>IF(B17="","",DATEDIF(B17,$B$1+1,"y")+IF(DATEDIF(B17,$B$1+1,"ym")&gt;6,1,0))</f>
        <v/>
      </c>
      <c r="G17">
        <f>IF(B17="","",IF(OR(F17&gt;=5,AND(E17="Fixed-term",F17&gt;=1)),"Yes","No"))</f>
        <v/>
      </c>
      <c r="H17" s="11">
        <f>IF(B17="","",IF(G17="Yes",MIN((C17+MAX(0,D17-0.5*(C17+D17)))*15/26*F17,2000000),0))</f>
        <v/>
      </c>
    </row>
    <row r="18">
      <c r="B18" s="10" t="n"/>
      <c r="F18">
        <f>IF(B18="","",DATEDIF(B18,$B$1+1,"y")+IF(DATEDIF(B18,$B$1+1,"ym")&gt;6,1,0))</f>
        <v/>
      </c>
      <c r="G18">
        <f>IF(B18="","",IF(OR(F18&gt;=5,AND(E18="Fixed-term",F18&gt;=1)),"Yes","No"))</f>
        <v/>
      </c>
      <c r="H18" s="11">
        <f>IF(B18="","",IF(G18="Yes",MIN((C18+MAX(0,D18-0.5*(C18+D18)))*15/26*F18,2000000),0))</f>
        <v/>
      </c>
    </row>
    <row r="19">
      <c r="B19" s="10" t="n"/>
      <c r="F19">
        <f>IF(B19="","",DATEDIF(B19,$B$1+1,"y")+IF(DATEDIF(B19,$B$1+1,"ym")&gt;6,1,0))</f>
        <v/>
      </c>
      <c r="G19">
        <f>IF(B19="","",IF(OR(F19&gt;=5,AND(E19="Fixed-term",F19&gt;=1)),"Yes","No"))</f>
        <v/>
      </c>
      <c r="H19" s="11">
        <f>IF(B19="","",IF(G19="Yes",MIN((C19+MAX(0,D19-0.5*(C19+D19)))*15/26*F19,2000000),0))</f>
        <v/>
      </c>
    </row>
    <row r="20">
      <c r="B20" s="10" t="n"/>
      <c r="F20">
        <f>IF(B20="","",DATEDIF(B20,$B$1+1,"y")+IF(DATEDIF(B20,$B$1+1,"ym")&gt;6,1,0))</f>
        <v/>
      </c>
      <c r="G20">
        <f>IF(B20="","",IF(OR(F20&gt;=5,AND(E20="Fixed-term",F20&gt;=1)),"Yes","No"))</f>
        <v/>
      </c>
      <c r="H20" s="11">
        <f>IF(B20="","",IF(G20="Yes",MIN((C20+MAX(0,D20-0.5*(C20+D20)))*15/26*F20,2000000),0))</f>
        <v/>
      </c>
    </row>
    <row r="21">
      <c r="B21" s="10" t="n"/>
      <c r="F21">
        <f>IF(B21="","",DATEDIF(B21,$B$1+1,"y")+IF(DATEDIF(B21,$B$1+1,"ym")&gt;6,1,0))</f>
        <v/>
      </c>
      <c r="G21">
        <f>IF(B21="","",IF(OR(F21&gt;=5,AND(E21="Fixed-term",F21&gt;=1)),"Yes","No"))</f>
        <v/>
      </c>
      <c r="H21" s="11">
        <f>IF(B21="","",IF(G21="Yes",MIN((C21+MAX(0,D21-0.5*(C21+D21)))*15/26*F21,2000000),0))</f>
        <v/>
      </c>
    </row>
    <row r="22">
      <c r="B22" s="10" t="n"/>
      <c r="F22">
        <f>IF(B22="","",DATEDIF(B22,$B$1+1,"y")+IF(DATEDIF(B22,$B$1+1,"ym")&gt;6,1,0))</f>
        <v/>
      </c>
      <c r="G22">
        <f>IF(B22="","",IF(OR(F22&gt;=5,AND(E22="Fixed-term",F22&gt;=1)),"Yes","No"))</f>
        <v/>
      </c>
      <c r="H22" s="11">
        <f>IF(B22="","",IF(G22="Yes",MIN((C22+MAX(0,D22-0.5*(C22+D22)))*15/26*F22,2000000),0))</f>
        <v/>
      </c>
    </row>
    <row r="23">
      <c r="B23" s="10" t="n"/>
      <c r="F23">
        <f>IF(B23="","",DATEDIF(B23,$B$1+1,"y")+IF(DATEDIF(B23,$B$1+1,"ym")&gt;6,1,0))</f>
        <v/>
      </c>
      <c r="G23">
        <f>IF(B23="","",IF(OR(F23&gt;=5,AND(E23="Fixed-term",F23&gt;=1)),"Yes","No"))</f>
        <v/>
      </c>
      <c r="H23" s="11">
        <f>IF(B23="","",IF(G23="Yes",MIN((C23+MAX(0,D23-0.5*(C23+D23)))*15/26*F23,2000000),0))</f>
        <v/>
      </c>
    </row>
    <row r="24">
      <c r="B24" s="10" t="n"/>
      <c r="F24">
        <f>IF(B24="","",DATEDIF(B24,$B$1+1,"y")+IF(DATEDIF(B24,$B$1+1,"ym")&gt;6,1,0))</f>
        <v/>
      </c>
      <c r="G24">
        <f>IF(B24="","",IF(OR(F24&gt;=5,AND(E24="Fixed-term",F24&gt;=1)),"Yes","No"))</f>
        <v/>
      </c>
      <c r="H24" s="11">
        <f>IF(B24="","",IF(G24="Yes",MIN((C24+MAX(0,D24-0.5*(C24+D24)))*15/26*F24,2000000),0))</f>
        <v/>
      </c>
    </row>
    <row r="25">
      <c r="B25" s="10" t="n"/>
      <c r="F25">
        <f>IF(B25="","",DATEDIF(B25,$B$1+1,"y")+IF(DATEDIF(B25,$B$1+1,"ym")&gt;6,1,0))</f>
        <v/>
      </c>
      <c r="G25">
        <f>IF(B25="","",IF(OR(F25&gt;=5,AND(E25="Fixed-term",F25&gt;=1)),"Yes","No"))</f>
        <v/>
      </c>
      <c r="H25" s="11">
        <f>IF(B25="","",IF(G25="Yes",MIN((C25+MAX(0,D25-0.5*(C25+D25)))*15/26*F25,2000000),0))</f>
        <v/>
      </c>
    </row>
    <row r="26">
      <c r="B26" s="10" t="n"/>
      <c r="F26">
        <f>IF(B26="","",DATEDIF(B26,$B$1+1,"y")+IF(DATEDIF(B26,$B$1+1,"ym")&gt;6,1,0))</f>
        <v/>
      </c>
      <c r="G26">
        <f>IF(B26="","",IF(OR(F26&gt;=5,AND(E26="Fixed-term",F26&gt;=1)),"Yes","No"))</f>
        <v/>
      </c>
      <c r="H26" s="11">
        <f>IF(B26="","",IF(G26="Yes",MIN((C26+MAX(0,D26-0.5*(C26+D26)))*15/26*F26,2000000),0))</f>
        <v/>
      </c>
    </row>
    <row r="27">
      <c r="B27" s="10" t="n"/>
      <c r="F27">
        <f>IF(B27="","",DATEDIF(B27,$B$1+1,"y")+IF(DATEDIF(B27,$B$1+1,"ym")&gt;6,1,0))</f>
        <v/>
      </c>
      <c r="G27">
        <f>IF(B27="","",IF(OR(F27&gt;=5,AND(E27="Fixed-term",F27&gt;=1)),"Yes","No"))</f>
        <v/>
      </c>
      <c r="H27" s="11">
        <f>IF(B27="","",IF(G27="Yes",MIN((C27+MAX(0,D27-0.5*(C27+D27)))*15/26*F27,2000000),0))</f>
        <v/>
      </c>
    </row>
    <row r="28">
      <c r="B28" s="10" t="n"/>
      <c r="F28">
        <f>IF(B28="","",DATEDIF(B28,$B$1+1,"y")+IF(DATEDIF(B28,$B$1+1,"ym")&gt;6,1,0))</f>
        <v/>
      </c>
      <c r="G28">
        <f>IF(B28="","",IF(OR(F28&gt;=5,AND(E28="Fixed-term",F28&gt;=1)),"Yes","No"))</f>
        <v/>
      </c>
      <c r="H28" s="11">
        <f>IF(B28="","",IF(G28="Yes",MIN((C28+MAX(0,D28-0.5*(C28+D28)))*15/26*F28,2000000),0))</f>
        <v/>
      </c>
    </row>
    <row r="29">
      <c r="B29" s="10" t="n"/>
      <c r="F29">
        <f>IF(B29="","",DATEDIF(B29,$B$1+1,"y")+IF(DATEDIF(B29,$B$1+1,"ym")&gt;6,1,0))</f>
        <v/>
      </c>
      <c r="G29">
        <f>IF(B29="","",IF(OR(F29&gt;=5,AND(E29="Fixed-term",F29&gt;=1)),"Yes","No"))</f>
        <v/>
      </c>
      <c r="H29" s="11">
        <f>IF(B29="","",IF(G29="Yes",MIN((C29+MAX(0,D29-0.5*(C29+D29)))*15/26*F29,2000000),0))</f>
        <v/>
      </c>
    </row>
    <row r="30">
      <c r="B30" s="10" t="n"/>
      <c r="F30">
        <f>IF(B30="","",DATEDIF(B30,$B$1+1,"y")+IF(DATEDIF(B30,$B$1+1,"ym")&gt;6,1,0))</f>
        <v/>
      </c>
      <c r="G30">
        <f>IF(B30="","",IF(OR(F30&gt;=5,AND(E30="Fixed-term",F30&gt;=1)),"Yes","No"))</f>
        <v/>
      </c>
      <c r="H30" s="11">
        <f>IF(B30="","",IF(G30="Yes",MIN((C30+MAX(0,D30-0.5*(C30+D30)))*15/26*F30,2000000),0))</f>
        <v/>
      </c>
    </row>
    <row r="31">
      <c r="B31" s="10" t="n"/>
      <c r="F31">
        <f>IF(B31="","",DATEDIF(B31,$B$1+1,"y")+IF(DATEDIF(B31,$B$1+1,"ym")&gt;6,1,0))</f>
        <v/>
      </c>
      <c r="G31">
        <f>IF(B31="","",IF(OR(F31&gt;=5,AND(E31="Fixed-term",F31&gt;=1)),"Yes","No"))</f>
        <v/>
      </c>
      <c r="H31" s="11">
        <f>IF(B31="","",IF(G31="Yes",MIN((C31+MAX(0,D31-0.5*(C31+D31)))*15/26*F31,2000000),0))</f>
        <v/>
      </c>
    </row>
    <row r="32">
      <c r="B32" s="10" t="n"/>
      <c r="F32">
        <f>IF(B32="","",DATEDIF(B32,$B$1+1,"y")+IF(DATEDIF(B32,$B$1+1,"ym")&gt;6,1,0))</f>
        <v/>
      </c>
      <c r="G32">
        <f>IF(B32="","",IF(OR(F32&gt;=5,AND(E32="Fixed-term",F32&gt;=1)),"Yes","No"))</f>
        <v/>
      </c>
      <c r="H32" s="11">
        <f>IF(B32="","",IF(G32="Yes",MIN((C32+MAX(0,D32-0.5*(C32+D32)))*15/26*F32,2000000),0))</f>
        <v/>
      </c>
    </row>
    <row r="33">
      <c r="B33" s="10" t="n"/>
      <c r="F33">
        <f>IF(B33="","",DATEDIF(B33,$B$1+1,"y")+IF(DATEDIF(B33,$B$1+1,"ym")&gt;6,1,0))</f>
        <v/>
      </c>
      <c r="G33">
        <f>IF(B33="","",IF(OR(F33&gt;=5,AND(E33="Fixed-term",F33&gt;=1)),"Yes","No"))</f>
        <v/>
      </c>
      <c r="H33" s="11">
        <f>IF(B33="","",IF(G33="Yes",MIN((C33+MAX(0,D33-0.5*(C33+D33)))*15/26*F33,2000000),0))</f>
        <v/>
      </c>
    </row>
    <row r="34">
      <c r="B34" s="10" t="n"/>
      <c r="F34">
        <f>IF(B34="","",DATEDIF(B34,$B$1+1,"y")+IF(DATEDIF(B34,$B$1+1,"ym")&gt;6,1,0))</f>
        <v/>
      </c>
      <c r="G34">
        <f>IF(B34="","",IF(OR(F34&gt;=5,AND(E34="Fixed-term",F34&gt;=1)),"Yes","No"))</f>
        <v/>
      </c>
      <c r="H34" s="11">
        <f>IF(B34="","",IF(G34="Yes",MIN((C34+MAX(0,D34-0.5*(C34+D34)))*15/26*F34,2000000),0))</f>
        <v/>
      </c>
    </row>
    <row r="35">
      <c r="B35" s="10" t="n"/>
      <c r="F35">
        <f>IF(B35="","",DATEDIF(B35,$B$1+1,"y")+IF(DATEDIF(B35,$B$1+1,"ym")&gt;6,1,0))</f>
        <v/>
      </c>
      <c r="G35">
        <f>IF(B35="","",IF(OR(F35&gt;=5,AND(E35="Fixed-term",F35&gt;=1)),"Yes","No"))</f>
        <v/>
      </c>
      <c r="H35" s="11">
        <f>IF(B35="","",IF(G35="Yes",MIN((C35+MAX(0,D35-0.5*(C35+D35)))*15/26*F35,2000000),0))</f>
        <v/>
      </c>
    </row>
    <row r="36">
      <c r="B36" s="10" t="n"/>
      <c r="F36">
        <f>IF(B36="","",DATEDIF(B36,$B$1+1,"y")+IF(DATEDIF(B36,$B$1+1,"ym")&gt;6,1,0))</f>
        <v/>
      </c>
      <c r="G36">
        <f>IF(B36="","",IF(OR(F36&gt;=5,AND(E36="Fixed-term",F36&gt;=1)),"Yes","No"))</f>
        <v/>
      </c>
      <c r="H36" s="11">
        <f>IF(B36="","",IF(G36="Yes",MIN((C36+MAX(0,D36-0.5*(C36+D36)))*15/26*F36,2000000),0))</f>
        <v/>
      </c>
    </row>
    <row r="37">
      <c r="B37" s="10" t="n"/>
      <c r="F37">
        <f>IF(B37="","",DATEDIF(B37,$B$1+1,"y")+IF(DATEDIF(B37,$B$1+1,"ym")&gt;6,1,0))</f>
        <v/>
      </c>
      <c r="G37">
        <f>IF(B37="","",IF(OR(F37&gt;=5,AND(E37="Fixed-term",F37&gt;=1)),"Yes","No"))</f>
        <v/>
      </c>
      <c r="H37" s="11">
        <f>IF(B37="","",IF(G37="Yes",MIN((C37+MAX(0,D37-0.5*(C37+D37)))*15/26*F37,2000000),0))</f>
        <v/>
      </c>
    </row>
    <row r="38">
      <c r="B38" s="10" t="n"/>
      <c r="F38">
        <f>IF(B38="","",DATEDIF(B38,$B$1+1,"y")+IF(DATEDIF(B38,$B$1+1,"ym")&gt;6,1,0))</f>
        <v/>
      </c>
      <c r="G38">
        <f>IF(B38="","",IF(OR(F38&gt;=5,AND(E38="Fixed-term",F38&gt;=1)),"Yes","No"))</f>
        <v/>
      </c>
      <c r="H38" s="11">
        <f>IF(B38="","",IF(G38="Yes",MIN((C38+MAX(0,D38-0.5*(C38+D38)))*15/26*F38,2000000),0))</f>
        <v/>
      </c>
    </row>
    <row r="39">
      <c r="B39" s="10" t="n"/>
      <c r="F39">
        <f>IF(B39="","",DATEDIF(B39,$B$1+1,"y")+IF(DATEDIF(B39,$B$1+1,"ym")&gt;6,1,0))</f>
        <v/>
      </c>
      <c r="G39">
        <f>IF(B39="","",IF(OR(F39&gt;=5,AND(E39="Fixed-term",F39&gt;=1)),"Yes","No"))</f>
        <v/>
      </c>
      <c r="H39" s="11">
        <f>IF(B39="","",IF(G39="Yes",MIN((C39+MAX(0,D39-0.5*(C39+D39)))*15/26*F39,2000000),0))</f>
        <v/>
      </c>
    </row>
    <row r="40">
      <c r="B40" s="10" t="n"/>
      <c r="F40">
        <f>IF(B40="","",DATEDIF(B40,$B$1+1,"y")+IF(DATEDIF(B40,$B$1+1,"ym")&gt;6,1,0))</f>
        <v/>
      </c>
      <c r="G40">
        <f>IF(B40="","",IF(OR(F40&gt;=5,AND(E40="Fixed-term",F40&gt;=1)),"Yes","No"))</f>
        <v/>
      </c>
      <c r="H40" s="11">
        <f>IF(B40="","",IF(G40="Yes",MIN((C40+MAX(0,D40-0.5*(C40+D40)))*15/26*F40,2000000),0))</f>
        <v/>
      </c>
    </row>
    <row r="41">
      <c r="B41" s="10" t="n"/>
      <c r="F41">
        <f>IF(B41="","",DATEDIF(B41,$B$1+1,"y")+IF(DATEDIF(B41,$B$1+1,"ym")&gt;6,1,0))</f>
        <v/>
      </c>
      <c r="G41">
        <f>IF(B41="","",IF(OR(F41&gt;=5,AND(E41="Fixed-term",F41&gt;=1)),"Yes","No"))</f>
        <v/>
      </c>
      <c r="H41" s="11">
        <f>IF(B41="","",IF(G41="Yes",MIN((C41+MAX(0,D41-0.5*(C41+D41)))*15/26*F41,2000000),0))</f>
        <v/>
      </c>
    </row>
    <row r="42">
      <c r="B42" s="10" t="n"/>
      <c r="F42">
        <f>IF(B42="","",DATEDIF(B42,$B$1+1,"y")+IF(DATEDIF(B42,$B$1+1,"ym")&gt;6,1,0))</f>
        <v/>
      </c>
      <c r="G42">
        <f>IF(B42="","",IF(OR(F42&gt;=5,AND(E42="Fixed-term",F42&gt;=1)),"Yes","No"))</f>
        <v/>
      </c>
      <c r="H42" s="11">
        <f>IF(B42="","",IF(G42="Yes",MIN((C42+MAX(0,D42-0.5*(C42+D42)))*15/26*F42,2000000),0))</f>
        <v/>
      </c>
    </row>
    <row r="43">
      <c r="B43" s="10" t="n"/>
      <c r="F43">
        <f>IF(B43="","",DATEDIF(B43,$B$1+1,"y")+IF(DATEDIF(B43,$B$1+1,"ym")&gt;6,1,0))</f>
        <v/>
      </c>
      <c r="G43">
        <f>IF(B43="","",IF(OR(F43&gt;=5,AND(E43="Fixed-term",F43&gt;=1)),"Yes","No"))</f>
        <v/>
      </c>
      <c r="H43" s="11">
        <f>IF(B43="","",IF(G43="Yes",MIN((C43+MAX(0,D43-0.5*(C43+D43)))*15/26*F43,2000000),0))</f>
        <v/>
      </c>
    </row>
    <row r="44">
      <c r="B44" s="10" t="n"/>
      <c r="F44">
        <f>IF(B44="","",DATEDIF(B44,$B$1+1,"y")+IF(DATEDIF(B44,$B$1+1,"ym")&gt;6,1,0))</f>
        <v/>
      </c>
      <c r="G44">
        <f>IF(B44="","",IF(OR(F44&gt;=5,AND(E44="Fixed-term",F44&gt;=1)),"Yes","No"))</f>
        <v/>
      </c>
      <c r="H44" s="11">
        <f>IF(B44="","",IF(G44="Yes",MIN((C44+MAX(0,D44-0.5*(C44+D44)))*15/26*F44,2000000),0))</f>
        <v/>
      </c>
    </row>
    <row r="45">
      <c r="B45" s="10" t="n"/>
      <c r="F45">
        <f>IF(B45="","",DATEDIF(B45,$B$1+1,"y")+IF(DATEDIF(B45,$B$1+1,"ym")&gt;6,1,0))</f>
        <v/>
      </c>
      <c r="G45">
        <f>IF(B45="","",IF(OR(F45&gt;=5,AND(E45="Fixed-term",F45&gt;=1)),"Yes","No"))</f>
        <v/>
      </c>
      <c r="H45" s="11">
        <f>IF(B45="","",IF(G45="Yes",MIN((C45+MAX(0,D45-0.5*(C45+D45)))*15/26*F45,2000000),0))</f>
        <v/>
      </c>
    </row>
    <row r="46">
      <c r="B46" s="10" t="n"/>
      <c r="F46">
        <f>IF(B46="","",DATEDIF(B46,$B$1+1,"y")+IF(DATEDIF(B46,$B$1+1,"ym")&gt;6,1,0))</f>
        <v/>
      </c>
      <c r="G46">
        <f>IF(B46="","",IF(OR(F46&gt;=5,AND(E46="Fixed-term",F46&gt;=1)),"Yes","No"))</f>
        <v/>
      </c>
      <c r="H46" s="11">
        <f>IF(B46="","",IF(G46="Yes",MIN((C46+MAX(0,D46-0.5*(C46+D46)))*15/26*F46,2000000),0))</f>
        <v/>
      </c>
    </row>
    <row r="47">
      <c r="B47" s="10" t="n"/>
      <c r="F47">
        <f>IF(B47="","",DATEDIF(B47,$B$1+1,"y")+IF(DATEDIF(B47,$B$1+1,"ym")&gt;6,1,0))</f>
        <v/>
      </c>
      <c r="G47">
        <f>IF(B47="","",IF(OR(F47&gt;=5,AND(E47="Fixed-term",F47&gt;=1)),"Yes","No"))</f>
        <v/>
      </c>
      <c r="H47" s="11">
        <f>IF(B47="","",IF(G47="Yes",MIN((C47+MAX(0,D47-0.5*(C47+D47)))*15/26*F47,2000000),0))</f>
        <v/>
      </c>
    </row>
    <row r="48">
      <c r="B48" s="10" t="n"/>
      <c r="F48">
        <f>IF(B48="","",DATEDIF(B48,$B$1+1,"y")+IF(DATEDIF(B48,$B$1+1,"ym")&gt;6,1,0))</f>
        <v/>
      </c>
      <c r="G48">
        <f>IF(B48="","",IF(OR(F48&gt;=5,AND(E48="Fixed-term",F48&gt;=1)),"Yes","No"))</f>
        <v/>
      </c>
      <c r="H48" s="11">
        <f>IF(B48="","",IF(G48="Yes",MIN((C48+MAX(0,D48-0.5*(C48+D48)))*15/26*F48,2000000),0))</f>
        <v/>
      </c>
    </row>
    <row r="49">
      <c r="B49" s="10" t="n"/>
      <c r="F49">
        <f>IF(B49="","",DATEDIF(B49,$B$1+1,"y")+IF(DATEDIF(B49,$B$1+1,"ym")&gt;6,1,0))</f>
        <v/>
      </c>
      <c r="G49">
        <f>IF(B49="","",IF(OR(F49&gt;=5,AND(E49="Fixed-term",F49&gt;=1)),"Yes","No"))</f>
        <v/>
      </c>
      <c r="H49" s="11">
        <f>IF(B49="","",IF(G49="Yes",MIN((C49+MAX(0,D49-0.5*(C49+D49)))*15/26*F49,2000000),0))</f>
        <v/>
      </c>
    </row>
    <row r="50">
      <c r="B50" s="10" t="n"/>
      <c r="F50">
        <f>IF(B50="","",DATEDIF(B50,$B$1+1,"y")+IF(DATEDIF(B50,$B$1+1,"ym")&gt;6,1,0))</f>
        <v/>
      </c>
      <c r="G50">
        <f>IF(B50="","",IF(OR(F50&gt;=5,AND(E50="Fixed-term",F50&gt;=1)),"Yes","No"))</f>
        <v/>
      </c>
      <c r="H50" s="11">
        <f>IF(B50="","",IF(G50="Yes",MIN((C50+MAX(0,D50-0.5*(C50+D50)))*15/26*F50,2000000),0))</f>
        <v/>
      </c>
    </row>
    <row r="51">
      <c r="B51" s="10" t="n"/>
      <c r="F51">
        <f>IF(B51="","",DATEDIF(B51,$B$1+1,"y")+IF(DATEDIF(B51,$B$1+1,"ym")&gt;6,1,0))</f>
        <v/>
      </c>
      <c r="G51">
        <f>IF(B51="","",IF(OR(F51&gt;=5,AND(E51="Fixed-term",F51&gt;=1)),"Yes","No"))</f>
        <v/>
      </c>
      <c r="H51" s="11">
        <f>IF(B51="","",IF(G51="Yes",MIN((C51+MAX(0,D51-0.5*(C51+D51)))*15/26*F51,2000000),0))</f>
        <v/>
      </c>
    </row>
    <row r="52">
      <c r="B52" s="10" t="n"/>
      <c r="F52">
        <f>IF(B52="","",DATEDIF(B52,$B$1+1,"y")+IF(DATEDIF(B52,$B$1+1,"ym")&gt;6,1,0))</f>
        <v/>
      </c>
      <c r="G52">
        <f>IF(B52="","",IF(OR(F52&gt;=5,AND(E52="Fixed-term",F52&gt;=1)),"Yes","No"))</f>
        <v/>
      </c>
      <c r="H52" s="11">
        <f>IF(B52="","",IF(G52="Yes",MIN((C52+MAX(0,D52-0.5*(C52+D52)))*15/26*F52,2000000),0))</f>
        <v/>
      </c>
    </row>
    <row r="53">
      <c r="B53" s="10" t="n"/>
      <c r="F53">
        <f>IF(B53="","",DATEDIF(B53,$B$1+1,"y")+IF(DATEDIF(B53,$B$1+1,"ym")&gt;6,1,0))</f>
        <v/>
      </c>
      <c r="G53">
        <f>IF(B53="","",IF(OR(F53&gt;=5,AND(E53="Fixed-term",F53&gt;=1)),"Yes","No"))</f>
        <v/>
      </c>
      <c r="H53" s="11">
        <f>IF(B53="","",IF(G53="Yes",MIN((C53+MAX(0,D53-0.5*(C53+D53)))*15/26*F53,2000000),0))</f>
        <v/>
      </c>
    </row>
    <row r="54">
      <c r="B54" s="10" t="n"/>
      <c r="F54">
        <f>IF(B54="","",DATEDIF(B54,$B$1+1,"y")+IF(DATEDIF(B54,$B$1+1,"ym")&gt;6,1,0))</f>
        <v/>
      </c>
      <c r="G54">
        <f>IF(B54="","",IF(OR(F54&gt;=5,AND(E54="Fixed-term",F54&gt;=1)),"Yes","No"))</f>
        <v/>
      </c>
      <c r="H54" s="11">
        <f>IF(B54="","",IF(G54="Yes",MIN((C54+MAX(0,D54-0.5*(C54+D54)))*15/26*F54,2000000),0))</f>
        <v/>
      </c>
    </row>
    <row r="55">
      <c r="B55" s="10" t="n"/>
      <c r="F55">
        <f>IF(B55="","",DATEDIF(B55,$B$1+1,"y")+IF(DATEDIF(B55,$B$1+1,"ym")&gt;6,1,0))</f>
        <v/>
      </c>
      <c r="G55">
        <f>IF(B55="","",IF(OR(F55&gt;=5,AND(E55="Fixed-term",F55&gt;=1)),"Yes","No"))</f>
        <v/>
      </c>
      <c r="H55" s="11">
        <f>IF(B55="","",IF(G55="Yes",MIN((C55+MAX(0,D55-0.5*(C55+D55)))*15/26*F55,2000000),0))</f>
        <v/>
      </c>
    </row>
    <row r="56">
      <c r="B56" s="10" t="n"/>
      <c r="F56">
        <f>IF(B56="","",DATEDIF(B56,$B$1+1,"y")+IF(DATEDIF(B56,$B$1+1,"ym")&gt;6,1,0))</f>
        <v/>
      </c>
      <c r="G56">
        <f>IF(B56="","",IF(OR(F56&gt;=5,AND(E56="Fixed-term",F56&gt;=1)),"Yes","No"))</f>
        <v/>
      </c>
      <c r="H56" s="11">
        <f>IF(B56="","",IF(G56="Yes",MIN((C56+MAX(0,D56-0.5*(C56+D56)))*15/26*F56,2000000),0))</f>
        <v/>
      </c>
    </row>
    <row r="57">
      <c r="B57" s="10" t="n"/>
      <c r="F57">
        <f>IF(B57="","",DATEDIF(B57,$B$1+1,"y")+IF(DATEDIF(B57,$B$1+1,"ym")&gt;6,1,0))</f>
        <v/>
      </c>
      <c r="G57">
        <f>IF(B57="","",IF(OR(F57&gt;=5,AND(E57="Fixed-term",F57&gt;=1)),"Yes","No"))</f>
        <v/>
      </c>
      <c r="H57" s="11">
        <f>IF(B57="","",IF(G57="Yes",MIN((C57+MAX(0,D57-0.5*(C57+D57)))*15/26*F57,2000000),0))</f>
        <v/>
      </c>
    </row>
    <row r="58">
      <c r="B58" s="10" t="n"/>
      <c r="F58">
        <f>IF(B58="","",DATEDIF(B58,$B$1+1,"y")+IF(DATEDIF(B58,$B$1+1,"ym")&gt;6,1,0))</f>
        <v/>
      </c>
      <c r="G58">
        <f>IF(B58="","",IF(OR(F58&gt;=5,AND(E58="Fixed-term",F58&gt;=1)),"Yes","No"))</f>
        <v/>
      </c>
      <c r="H58" s="11">
        <f>IF(B58="","",IF(G58="Yes",MIN((C58+MAX(0,D58-0.5*(C58+D58)))*15/26*F58,2000000),0))</f>
        <v/>
      </c>
    </row>
    <row r="59">
      <c r="B59" s="10" t="n"/>
      <c r="F59">
        <f>IF(B59="","",DATEDIF(B59,$B$1+1,"y")+IF(DATEDIF(B59,$B$1+1,"ym")&gt;6,1,0))</f>
        <v/>
      </c>
      <c r="G59">
        <f>IF(B59="","",IF(OR(F59&gt;=5,AND(E59="Fixed-term",F59&gt;=1)),"Yes","No"))</f>
        <v/>
      </c>
      <c r="H59" s="11">
        <f>IF(B59="","",IF(G59="Yes",MIN((C59+MAX(0,D59-0.5*(C59+D59)))*15/26*F59,2000000),0))</f>
        <v/>
      </c>
    </row>
    <row r="60">
      <c r="B60" s="10" t="n"/>
      <c r="F60">
        <f>IF(B60="","",DATEDIF(B60,$B$1+1,"y")+IF(DATEDIF(B60,$B$1+1,"ym")&gt;6,1,0))</f>
        <v/>
      </c>
      <c r="G60">
        <f>IF(B60="","",IF(OR(F60&gt;=5,AND(E60="Fixed-term",F60&gt;=1)),"Yes","No"))</f>
        <v/>
      </c>
      <c r="H60" s="11">
        <f>IF(B60="","",IF(G60="Yes",MIN((C60+MAX(0,D60-0.5*(C60+D60)))*15/26*F60,2000000),0))</f>
        <v/>
      </c>
    </row>
    <row r="61">
      <c r="B61" s="10" t="n"/>
      <c r="F61">
        <f>IF(B61="","",DATEDIF(B61,$B$1+1,"y")+IF(DATEDIF(B61,$B$1+1,"ym")&gt;6,1,0))</f>
        <v/>
      </c>
      <c r="G61">
        <f>IF(B61="","",IF(OR(F61&gt;=5,AND(E61="Fixed-term",F61&gt;=1)),"Yes","No"))</f>
        <v/>
      </c>
      <c r="H61" s="11">
        <f>IF(B61="","",IF(G61="Yes",MIN((C61+MAX(0,D61-0.5*(C61+D61)))*15/26*F61,2000000),0))</f>
        <v/>
      </c>
    </row>
    <row r="62">
      <c r="B62" s="10" t="n"/>
      <c r="F62">
        <f>IF(B62="","",DATEDIF(B62,$B$1+1,"y")+IF(DATEDIF(B62,$B$1+1,"ym")&gt;6,1,0))</f>
        <v/>
      </c>
      <c r="G62">
        <f>IF(B62="","",IF(OR(F62&gt;=5,AND(E62="Fixed-term",F62&gt;=1)),"Yes","No"))</f>
        <v/>
      </c>
      <c r="H62" s="11">
        <f>IF(B62="","",IF(G62="Yes",MIN((C62+MAX(0,D62-0.5*(C62+D62)))*15/26*F62,2000000),0))</f>
        <v/>
      </c>
    </row>
    <row r="63">
      <c r="B63" s="10" t="n"/>
      <c r="F63">
        <f>IF(B63="","",DATEDIF(B63,$B$1+1,"y")+IF(DATEDIF(B63,$B$1+1,"ym")&gt;6,1,0))</f>
        <v/>
      </c>
      <c r="G63">
        <f>IF(B63="","",IF(OR(F63&gt;=5,AND(E63="Fixed-term",F63&gt;=1)),"Yes","No"))</f>
        <v/>
      </c>
      <c r="H63" s="11">
        <f>IF(B63="","",IF(G63="Yes",MIN((C63+MAX(0,D63-0.5*(C63+D63)))*15/26*F63,2000000),0))</f>
        <v/>
      </c>
    </row>
    <row r="64">
      <c r="B64" s="10" t="n"/>
      <c r="F64">
        <f>IF(B64="","",DATEDIF(B64,$B$1+1,"y")+IF(DATEDIF(B64,$B$1+1,"ym")&gt;6,1,0))</f>
        <v/>
      </c>
      <c r="G64">
        <f>IF(B64="","",IF(OR(F64&gt;=5,AND(E64="Fixed-term",F64&gt;=1)),"Yes","No"))</f>
        <v/>
      </c>
      <c r="H64" s="11">
        <f>IF(B64="","",IF(G64="Yes",MIN((C64+MAX(0,D64-0.5*(C64+D64)))*15/26*F64,2000000),0))</f>
        <v/>
      </c>
    </row>
    <row r="65">
      <c r="B65" s="10" t="n"/>
      <c r="F65">
        <f>IF(B65="","",DATEDIF(B65,$B$1+1,"y")+IF(DATEDIF(B65,$B$1+1,"ym")&gt;6,1,0))</f>
        <v/>
      </c>
      <c r="G65">
        <f>IF(B65="","",IF(OR(F65&gt;=5,AND(E65="Fixed-term",F65&gt;=1)),"Yes","No"))</f>
        <v/>
      </c>
      <c r="H65" s="11">
        <f>IF(B65="","",IF(G65="Yes",MIN((C65+MAX(0,D65-0.5*(C65+D65)))*15/26*F65,2000000),0))</f>
        <v/>
      </c>
    </row>
    <row r="66">
      <c r="B66" s="10" t="n"/>
      <c r="F66">
        <f>IF(B66="","",DATEDIF(B66,$B$1+1,"y")+IF(DATEDIF(B66,$B$1+1,"ym")&gt;6,1,0))</f>
        <v/>
      </c>
      <c r="G66">
        <f>IF(B66="","",IF(OR(F66&gt;=5,AND(E66="Fixed-term",F66&gt;=1)),"Yes","No"))</f>
        <v/>
      </c>
      <c r="H66" s="11">
        <f>IF(B66="","",IF(G66="Yes",MIN((C66+MAX(0,D66-0.5*(C66+D66)))*15/26*F66,2000000),0))</f>
        <v/>
      </c>
    </row>
    <row r="67">
      <c r="B67" s="10" t="n"/>
      <c r="F67">
        <f>IF(B67="","",DATEDIF(B67,$B$1+1,"y")+IF(DATEDIF(B67,$B$1+1,"ym")&gt;6,1,0))</f>
        <v/>
      </c>
      <c r="G67">
        <f>IF(B67="","",IF(OR(F67&gt;=5,AND(E67="Fixed-term",F67&gt;=1)),"Yes","No"))</f>
        <v/>
      </c>
      <c r="H67" s="11">
        <f>IF(B67="","",IF(G67="Yes",MIN((C67+MAX(0,D67-0.5*(C67+D67)))*15/26*F67,2000000),0))</f>
        <v/>
      </c>
    </row>
    <row r="68">
      <c r="B68" s="10" t="n"/>
      <c r="F68">
        <f>IF(B68="","",DATEDIF(B68,$B$1+1,"y")+IF(DATEDIF(B68,$B$1+1,"ym")&gt;6,1,0))</f>
        <v/>
      </c>
      <c r="G68">
        <f>IF(B68="","",IF(OR(F68&gt;=5,AND(E68="Fixed-term",F68&gt;=1)),"Yes","No"))</f>
        <v/>
      </c>
      <c r="H68" s="11">
        <f>IF(B68="","",IF(G68="Yes",MIN((C68+MAX(0,D68-0.5*(C68+D68)))*15/26*F68,2000000),0))</f>
        <v/>
      </c>
    </row>
    <row r="69">
      <c r="B69" s="10" t="n"/>
      <c r="F69">
        <f>IF(B69="","",DATEDIF(B69,$B$1+1,"y")+IF(DATEDIF(B69,$B$1+1,"ym")&gt;6,1,0))</f>
        <v/>
      </c>
      <c r="G69">
        <f>IF(B69="","",IF(OR(F69&gt;=5,AND(E69="Fixed-term",F69&gt;=1)),"Yes","No"))</f>
        <v/>
      </c>
      <c r="H69" s="11">
        <f>IF(B69="","",IF(G69="Yes",MIN((C69+MAX(0,D69-0.5*(C69+D69)))*15/26*F69,2000000),0))</f>
        <v/>
      </c>
    </row>
    <row r="70">
      <c r="B70" s="10" t="n"/>
      <c r="F70">
        <f>IF(B70="","",DATEDIF(B70,$B$1+1,"y")+IF(DATEDIF(B70,$B$1+1,"ym")&gt;6,1,0))</f>
        <v/>
      </c>
      <c r="G70">
        <f>IF(B70="","",IF(OR(F70&gt;=5,AND(E70="Fixed-term",F70&gt;=1)),"Yes","No"))</f>
        <v/>
      </c>
      <c r="H70" s="11">
        <f>IF(B70="","",IF(G70="Yes",MIN((C70+MAX(0,D70-0.5*(C70+D70)))*15/26*F70,2000000),0))</f>
        <v/>
      </c>
    </row>
    <row r="71">
      <c r="B71" s="10" t="n"/>
      <c r="F71">
        <f>IF(B71="","",DATEDIF(B71,$B$1+1,"y")+IF(DATEDIF(B71,$B$1+1,"ym")&gt;6,1,0))</f>
        <v/>
      </c>
      <c r="G71">
        <f>IF(B71="","",IF(OR(F71&gt;=5,AND(E71="Fixed-term",F71&gt;=1)),"Yes","No"))</f>
        <v/>
      </c>
      <c r="H71" s="11">
        <f>IF(B71="","",IF(G71="Yes",MIN((C71+MAX(0,D71-0.5*(C71+D71)))*15/26*F71,2000000),0))</f>
        <v/>
      </c>
    </row>
    <row r="72">
      <c r="B72" s="10" t="n"/>
      <c r="F72">
        <f>IF(B72="","",DATEDIF(B72,$B$1+1,"y")+IF(DATEDIF(B72,$B$1+1,"ym")&gt;6,1,0))</f>
        <v/>
      </c>
      <c r="G72">
        <f>IF(B72="","",IF(OR(F72&gt;=5,AND(E72="Fixed-term",F72&gt;=1)),"Yes","No"))</f>
        <v/>
      </c>
      <c r="H72" s="11">
        <f>IF(B72="","",IF(G72="Yes",MIN((C72+MAX(0,D72-0.5*(C72+D72)))*15/26*F72,2000000),0))</f>
        <v/>
      </c>
    </row>
    <row r="73">
      <c r="B73" s="10" t="n"/>
      <c r="F73">
        <f>IF(B73="","",DATEDIF(B73,$B$1+1,"y")+IF(DATEDIF(B73,$B$1+1,"ym")&gt;6,1,0))</f>
        <v/>
      </c>
      <c r="G73">
        <f>IF(B73="","",IF(OR(F73&gt;=5,AND(E73="Fixed-term",F73&gt;=1)),"Yes","No"))</f>
        <v/>
      </c>
      <c r="H73" s="11">
        <f>IF(B73="","",IF(G73="Yes",MIN((C73+MAX(0,D73-0.5*(C73+D73)))*15/26*F73,2000000),0))</f>
        <v/>
      </c>
    </row>
    <row r="74">
      <c r="B74" s="10" t="n"/>
      <c r="F74">
        <f>IF(B74="","",DATEDIF(B74,$B$1+1,"y")+IF(DATEDIF(B74,$B$1+1,"ym")&gt;6,1,0))</f>
        <v/>
      </c>
      <c r="G74">
        <f>IF(B74="","",IF(OR(F74&gt;=5,AND(E74="Fixed-term",F74&gt;=1)),"Yes","No"))</f>
        <v/>
      </c>
      <c r="H74" s="11">
        <f>IF(B74="","",IF(G74="Yes",MIN((C74+MAX(0,D74-0.5*(C74+D74)))*15/26*F74,2000000),0))</f>
        <v/>
      </c>
    </row>
    <row r="75">
      <c r="B75" s="10" t="n"/>
      <c r="F75">
        <f>IF(B75="","",DATEDIF(B75,$B$1+1,"y")+IF(DATEDIF(B75,$B$1+1,"ym")&gt;6,1,0))</f>
        <v/>
      </c>
      <c r="G75">
        <f>IF(B75="","",IF(OR(F75&gt;=5,AND(E75="Fixed-term",F75&gt;=1)),"Yes","No"))</f>
        <v/>
      </c>
      <c r="H75" s="11">
        <f>IF(B75="","",IF(G75="Yes",MIN((C75+MAX(0,D75-0.5*(C75+D75)))*15/26*F75,2000000),0))</f>
        <v/>
      </c>
    </row>
    <row r="76">
      <c r="B76" s="10" t="n"/>
      <c r="F76">
        <f>IF(B76="","",DATEDIF(B76,$B$1+1,"y")+IF(DATEDIF(B76,$B$1+1,"ym")&gt;6,1,0))</f>
        <v/>
      </c>
      <c r="G76">
        <f>IF(B76="","",IF(OR(F76&gt;=5,AND(E76="Fixed-term",F76&gt;=1)),"Yes","No"))</f>
        <v/>
      </c>
      <c r="H76" s="11">
        <f>IF(B76="","",IF(G76="Yes",MIN((C76+MAX(0,D76-0.5*(C76+D76)))*15/26*F76,2000000),0))</f>
        <v/>
      </c>
    </row>
    <row r="77">
      <c r="B77" s="10" t="n"/>
      <c r="F77">
        <f>IF(B77="","",DATEDIF(B77,$B$1+1,"y")+IF(DATEDIF(B77,$B$1+1,"ym")&gt;6,1,0))</f>
        <v/>
      </c>
      <c r="G77">
        <f>IF(B77="","",IF(OR(F77&gt;=5,AND(E77="Fixed-term",F77&gt;=1)),"Yes","No"))</f>
        <v/>
      </c>
      <c r="H77" s="11">
        <f>IF(B77="","",IF(G77="Yes",MIN((C77+MAX(0,D77-0.5*(C77+D77)))*15/26*F77,2000000),0))</f>
        <v/>
      </c>
    </row>
    <row r="78">
      <c r="B78" s="10" t="n"/>
      <c r="F78">
        <f>IF(B78="","",DATEDIF(B78,$B$1+1,"y")+IF(DATEDIF(B78,$B$1+1,"ym")&gt;6,1,0))</f>
        <v/>
      </c>
      <c r="G78">
        <f>IF(B78="","",IF(OR(F78&gt;=5,AND(E78="Fixed-term",F78&gt;=1)),"Yes","No"))</f>
        <v/>
      </c>
      <c r="H78" s="11">
        <f>IF(B78="","",IF(G78="Yes",MIN((C78+MAX(0,D78-0.5*(C78+D78)))*15/26*F78,2000000),0))</f>
        <v/>
      </c>
    </row>
    <row r="79">
      <c r="B79" s="10" t="n"/>
      <c r="F79">
        <f>IF(B79="","",DATEDIF(B79,$B$1+1,"y")+IF(DATEDIF(B79,$B$1+1,"ym")&gt;6,1,0))</f>
        <v/>
      </c>
      <c r="G79">
        <f>IF(B79="","",IF(OR(F79&gt;=5,AND(E79="Fixed-term",F79&gt;=1)),"Yes","No"))</f>
        <v/>
      </c>
      <c r="H79" s="11">
        <f>IF(B79="","",IF(G79="Yes",MIN((C79+MAX(0,D79-0.5*(C79+D79)))*15/26*F79,2000000),0))</f>
        <v/>
      </c>
    </row>
    <row r="80">
      <c r="B80" s="10" t="n"/>
      <c r="F80">
        <f>IF(B80="","",DATEDIF(B80,$B$1+1,"y")+IF(DATEDIF(B80,$B$1+1,"ym")&gt;6,1,0))</f>
        <v/>
      </c>
      <c r="G80">
        <f>IF(B80="","",IF(OR(F80&gt;=5,AND(E80="Fixed-term",F80&gt;=1)),"Yes","No"))</f>
        <v/>
      </c>
      <c r="H80" s="11">
        <f>IF(B80="","",IF(G80="Yes",MIN((C80+MAX(0,D80-0.5*(C80+D80)))*15/26*F80,2000000),0))</f>
        <v/>
      </c>
    </row>
    <row r="81">
      <c r="B81" s="10" t="n"/>
      <c r="F81">
        <f>IF(B81="","",DATEDIF(B81,$B$1+1,"y")+IF(DATEDIF(B81,$B$1+1,"ym")&gt;6,1,0))</f>
        <v/>
      </c>
      <c r="G81">
        <f>IF(B81="","",IF(OR(F81&gt;=5,AND(E81="Fixed-term",F81&gt;=1)),"Yes","No"))</f>
        <v/>
      </c>
      <c r="H81" s="11">
        <f>IF(B81="","",IF(G81="Yes",MIN((C81+MAX(0,D81-0.5*(C81+D81)))*15/26*F81,2000000),0))</f>
        <v/>
      </c>
    </row>
    <row r="82">
      <c r="B82" s="10" t="n"/>
      <c r="F82">
        <f>IF(B82="","",DATEDIF(B82,$B$1+1,"y")+IF(DATEDIF(B82,$B$1+1,"ym")&gt;6,1,0))</f>
        <v/>
      </c>
      <c r="G82">
        <f>IF(B82="","",IF(OR(F82&gt;=5,AND(E82="Fixed-term",F82&gt;=1)),"Yes","No"))</f>
        <v/>
      </c>
      <c r="H82" s="11">
        <f>IF(B82="","",IF(G82="Yes",MIN((C82+MAX(0,D82-0.5*(C82+D82)))*15/26*F82,2000000),0))</f>
        <v/>
      </c>
    </row>
    <row r="83">
      <c r="B83" s="10" t="n"/>
      <c r="F83">
        <f>IF(B83="","",DATEDIF(B83,$B$1+1,"y")+IF(DATEDIF(B83,$B$1+1,"ym")&gt;6,1,0))</f>
        <v/>
      </c>
      <c r="G83">
        <f>IF(B83="","",IF(OR(F83&gt;=5,AND(E83="Fixed-term",F83&gt;=1)),"Yes","No"))</f>
        <v/>
      </c>
      <c r="H83" s="11">
        <f>IF(B83="","",IF(G83="Yes",MIN((C83+MAX(0,D83-0.5*(C83+D83)))*15/26*F83,2000000),0))</f>
        <v/>
      </c>
    </row>
    <row r="84">
      <c r="B84" s="10" t="n"/>
      <c r="F84">
        <f>IF(B84="","",DATEDIF(B84,$B$1+1,"y")+IF(DATEDIF(B84,$B$1+1,"ym")&gt;6,1,0))</f>
        <v/>
      </c>
      <c r="G84">
        <f>IF(B84="","",IF(OR(F84&gt;=5,AND(E84="Fixed-term",F84&gt;=1)),"Yes","No"))</f>
        <v/>
      </c>
      <c r="H84" s="11">
        <f>IF(B84="","",IF(G84="Yes",MIN((C84+MAX(0,D84-0.5*(C84+D84)))*15/26*F84,2000000),0))</f>
        <v/>
      </c>
    </row>
    <row r="85">
      <c r="B85" s="10" t="n"/>
      <c r="F85">
        <f>IF(B85="","",DATEDIF(B85,$B$1+1,"y")+IF(DATEDIF(B85,$B$1+1,"ym")&gt;6,1,0))</f>
        <v/>
      </c>
      <c r="G85">
        <f>IF(B85="","",IF(OR(F85&gt;=5,AND(E85="Fixed-term",F85&gt;=1)),"Yes","No"))</f>
        <v/>
      </c>
      <c r="H85" s="11">
        <f>IF(B85="","",IF(G85="Yes",MIN((C85+MAX(0,D85-0.5*(C85+D85)))*15/26*F85,2000000),0))</f>
        <v/>
      </c>
    </row>
    <row r="86">
      <c r="B86" s="10" t="n"/>
      <c r="F86">
        <f>IF(B86="","",DATEDIF(B86,$B$1+1,"y")+IF(DATEDIF(B86,$B$1+1,"ym")&gt;6,1,0))</f>
        <v/>
      </c>
      <c r="G86">
        <f>IF(B86="","",IF(OR(F86&gt;=5,AND(E86="Fixed-term",F86&gt;=1)),"Yes","No"))</f>
        <v/>
      </c>
      <c r="H86" s="11">
        <f>IF(B86="","",IF(G86="Yes",MIN((C86+MAX(0,D86-0.5*(C86+D86)))*15/26*F86,2000000),0))</f>
        <v/>
      </c>
    </row>
    <row r="87">
      <c r="B87" s="10" t="n"/>
      <c r="F87">
        <f>IF(B87="","",DATEDIF(B87,$B$1+1,"y")+IF(DATEDIF(B87,$B$1+1,"ym")&gt;6,1,0))</f>
        <v/>
      </c>
      <c r="G87">
        <f>IF(B87="","",IF(OR(F87&gt;=5,AND(E87="Fixed-term",F87&gt;=1)),"Yes","No"))</f>
        <v/>
      </c>
      <c r="H87" s="11">
        <f>IF(B87="","",IF(G87="Yes",MIN((C87+MAX(0,D87-0.5*(C87+D87)))*15/26*F87,2000000),0))</f>
        <v/>
      </c>
    </row>
    <row r="88">
      <c r="B88" s="10" t="n"/>
      <c r="F88">
        <f>IF(B88="","",DATEDIF(B88,$B$1+1,"y")+IF(DATEDIF(B88,$B$1+1,"ym")&gt;6,1,0))</f>
        <v/>
      </c>
      <c r="G88">
        <f>IF(B88="","",IF(OR(F88&gt;=5,AND(E88="Fixed-term",F88&gt;=1)),"Yes","No"))</f>
        <v/>
      </c>
      <c r="H88" s="11">
        <f>IF(B88="","",IF(G88="Yes",MIN((C88+MAX(0,D88-0.5*(C88+D88)))*15/26*F88,2000000),0))</f>
        <v/>
      </c>
    </row>
    <row r="89">
      <c r="B89" s="10" t="n"/>
      <c r="F89">
        <f>IF(B89="","",DATEDIF(B89,$B$1+1,"y")+IF(DATEDIF(B89,$B$1+1,"ym")&gt;6,1,0))</f>
        <v/>
      </c>
      <c r="G89">
        <f>IF(B89="","",IF(OR(F89&gt;=5,AND(E89="Fixed-term",F89&gt;=1)),"Yes","No"))</f>
        <v/>
      </c>
      <c r="H89" s="11">
        <f>IF(B89="","",IF(G89="Yes",MIN((C89+MAX(0,D89-0.5*(C89+D89)))*15/26*F89,2000000),0))</f>
        <v/>
      </c>
    </row>
    <row r="90">
      <c r="B90" s="10" t="n"/>
      <c r="F90">
        <f>IF(B90="","",DATEDIF(B90,$B$1+1,"y")+IF(DATEDIF(B90,$B$1+1,"ym")&gt;6,1,0))</f>
        <v/>
      </c>
      <c r="G90">
        <f>IF(B90="","",IF(OR(F90&gt;=5,AND(E90="Fixed-term",F90&gt;=1)),"Yes","No"))</f>
        <v/>
      </c>
      <c r="H90" s="11">
        <f>IF(B90="","",IF(G90="Yes",MIN((C90+MAX(0,D90-0.5*(C90+D90)))*15/26*F90,2000000),0))</f>
        <v/>
      </c>
    </row>
    <row r="91">
      <c r="B91" s="10" t="n"/>
      <c r="F91">
        <f>IF(B91="","",DATEDIF(B91,$B$1+1,"y")+IF(DATEDIF(B91,$B$1+1,"ym")&gt;6,1,0))</f>
        <v/>
      </c>
      <c r="G91">
        <f>IF(B91="","",IF(OR(F91&gt;=5,AND(E91="Fixed-term",F91&gt;=1)),"Yes","No"))</f>
        <v/>
      </c>
      <c r="H91" s="11">
        <f>IF(B91="","",IF(G91="Yes",MIN((C91+MAX(0,D91-0.5*(C91+D91)))*15/26*F91,2000000),0))</f>
        <v/>
      </c>
    </row>
    <row r="92">
      <c r="B92" s="10" t="n"/>
      <c r="F92">
        <f>IF(B92="","",DATEDIF(B92,$B$1+1,"y")+IF(DATEDIF(B92,$B$1+1,"ym")&gt;6,1,0))</f>
        <v/>
      </c>
      <c r="G92">
        <f>IF(B92="","",IF(OR(F92&gt;=5,AND(E92="Fixed-term",F92&gt;=1)),"Yes","No"))</f>
        <v/>
      </c>
      <c r="H92" s="11">
        <f>IF(B92="","",IF(G92="Yes",MIN((C92+MAX(0,D92-0.5*(C92+D92)))*15/26*F92,2000000),0))</f>
        <v/>
      </c>
    </row>
    <row r="93">
      <c r="B93" s="10" t="n"/>
      <c r="F93">
        <f>IF(B93="","",DATEDIF(B93,$B$1+1,"y")+IF(DATEDIF(B93,$B$1+1,"ym")&gt;6,1,0))</f>
        <v/>
      </c>
      <c r="G93">
        <f>IF(B93="","",IF(OR(F93&gt;=5,AND(E93="Fixed-term",F93&gt;=1)),"Yes","No"))</f>
        <v/>
      </c>
      <c r="H93" s="11">
        <f>IF(B93="","",IF(G93="Yes",MIN((C93+MAX(0,D93-0.5*(C93+D93)))*15/26*F93,2000000),0))</f>
        <v/>
      </c>
    </row>
    <row r="94">
      <c r="B94" s="10" t="n"/>
      <c r="F94">
        <f>IF(B94="","",DATEDIF(B94,$B$1+1,"y")+IF(DATEDIF(B94,$B$1+1,"ym")&gt;6,1,0))</f>
        <v/>
      </c>
      <c r="G94">
        <f>IF(B94="","",IF(OR(F94&gt;=5,AND(E94="Fixed-term",F94&gt;=1)),"Yes","No"))</f>
        <v/>
      </c>
      <c r="H94" s="11">
        <f>IF(B94="","",IF(G94="Yes",MIN((C94+MAX(0,D94-0.5*(C94+D94)))*15/26*F94,2000000),0))</f>
        <v/>
      </c>
    </row>
    <row r="95">
      <c r="B95" s="10" t="n"/>
      <c r="F95">
        <f>IF(B95="","",DATEDIF(B95,$B$1+1,"y")+IF(DATEDIF(B95,$B$1+1,"ym")&gt;6,1,0))</f>
        <v/>
      </c>
      <c r="G95">
        <f>IF(B95="","",IF(OR(F95&gt;=5,AND(E95="Fixed-term",F95&gt;=1)),"Yes","No"))</f>
        <v/>
      </c>
      <c r="H95" s="11">
        <f>IF(B95="","",IF(G95="Yes",MIN((C95+MAX(0,D95-0.5*(C95+D95)))*15/26*F95,2000000),0))</f>
        <v/>
      </c>
    </row>
    <row r="96">
      <c r="B96" s="10" t="n"/>
      <c r="F96">
        <f>IF(B96="","",DATEDIF(B96,$B$1+1,"y")+IF(DATEDIF(B96,$B$1+1,"ym")&gt;6,1,0))</f>
        <v/>
      </c>
      <c r="G96">
        <f>IF(B96="","",IF(OR(F96&gt;=5,AND(E96="Fixed-term",F96&gt;=1)),"Yes","No"))</f>
        <v/>
      </c>
      <c r="H96" s="11">
        <f>IF(B96="","",IF(G96="Yes",MIN((C96+MAX(0,D96-0.5*(C96+D96)))*15/26*F96,2000000),0))</f>
        <v/>
      </c>
    </row>
    <row r="97">
      <c r="B97" s="10" t="n"/>
      <c r="F97">
        <f>IF(B97="","",DATEDIF(B97,$B$1+1,"y")+IF(DATEDIF(B97,$B$1+1,"ym")&gt;6,1,0))</f>
        <v/>
      </c>
      <c r="G97">
        <f>IF(B97="","",IF(OR(F97&gt;=5,AND(E97="Fixed-term",F97&gt;=1)),"Yes","No"))</f>
        <v/>
      </c>
      <c r="H97" s="11">
        <f>IF(B97="","",IF(G97="Yes",MIN((C97+MAX(0,D97-0.5*(C97+D97)))*15/26*F97,2000000),0))</f>
        <v/>
      </c>
    </row>
    <row r="98">
      <c r="B98" s="10" t="n"/>
      <c r="F98">
        <f>IF(B98="","",DATEDIF(B98,$B$1+1,"y")+IF(DATEDIF(B98,$B$1+1,"ym")&gt;6,1,0))</f>
        <v/>
      </c>
      <c r="G98">
        <f>IF(B98="","",IF(OR(F98&gt;=5,AND(E98="Fixed-term",F98&gt;=1)),"Yes","No"))</f>
        <v/>
      </c>
      <c r="H98" s="11">
        <f>IF(B98="","",IF(G98="Yes",MIN((C98+MAX(0,D98-0.5*(C98+D98)))*15/26*F98,2000000),0))</f>
        <v/>
      </c>
    </row>
    <row r="99">
      <c r="B99" s="10" t="n"/>
      <c r="F99">
        <f>IF(B99="","",DATEDIF(B99,$B$1+1,"y")+IF(DATEDIF(B99,$B$1+1,"ym")&gt;6,1,0))</f>
        <v/>
      </c>
      <c r="G99">
        <f>IF(B99="","",IF(OR(F99&gt;=5,AND(E99="Fixed-term",F99&gt;=1)),"Yes","No"))</f>
        <v/>
      </c>
      <c r="H99" s="11">
        <f>IF(B99="","",IF(G99="Yes",MIN((C99+MAX(0,D99-0.5*(C99+D99)))*15/26*F99,2000000),0))</f>
        <v/>
      </c>
    </row>
    <row r="100">
      <c r="B100" s="10" t="n"/>
      <c r="F100">
        <f>IF(B100="","",DATEDIF(B100,$B$1+1,"y")+IF(DATEDIF(B100,$B$1+1,"ym")&gt;6,1,0))</f>
        <v/>
      </c>
      <c r="G100">
        <f>IF(B100="","",IF(OR(F100&gt;=5,AND(E100="Fixed-term",F100&gt;=1)),"Yes","No"))</f>
        <v/>
      </c>
      <c r="H100" s="11">
        <f>IF(B100="","",IF(G100="Yes",MIN((C100+MAX(0,D100-0.5*(C100+D100)))*15/26*F100,2000000),0))</f>
        <v/>
      </c>
    </row>
    <row r="101">
      <c r="B101" s="10" t="n"/>
      <c r="F101">
        <f>IF(B101="","",DATEDIF(B101,$B$1+1,"y")+IF(DATEDIF(B101,$B$1+1,"ym")&gt;6,1,0))</f>
        <v/>
      </c>
      <c r="G101">
        <f>IF(B101="","",IF(OR(F101&gt;=5,AND(E101="Fixed-term",F101&gt;=1)),"Yes","No"))</f>
        <v/>
      </c>
      <c r="H101" s="11">
        <f>IF(B101="","",IF(G101="Yes",MIN((C101+MAX(0,D101-0.5*(C101+D101)))*15/26*F101,2000000),0))</f>
        <v/>
      </c>
    </row>
    <row r="102">
      <c r="B102" s="10" t="n"/>
      <c r="F102">
        <f>IF(B102="","",DATEDIF(B102,$B$1+1,"y")+IF(DATEDIF(B102,$B$1+1,"ym")&gt;6,1,0))</f>
        <v/>
      </c>
      <c r="G102">
        <f>IF(B102="","",IF(OR(F102&gt;=5,AND(E102="Fixed-term",F102&gt;=1)),"Yes","No"))</f>
        <v/>
      </c>
      <c r="H102" s="11">
        <f>IF(B102="","",IF(G102="Yes",MIN((C102+MAX(0,D102-0.5*(C102+D102)))*15/26*F102,2000000),0))</f>
        <v/>
      </c>
    </row>
    <row r="103">
      <c r="B103" s="10" t="n"/>
      <c r="F103">
        <f>IF(B103="","",DATEDIF(B103,$B$1+1,"y")+IF(DATEDIF(B103,$B$1+1,"ym")&gt;6,1,0))</f>
        <v/>
      </c>
      <c r="G103">
        <f>IF(B103="","",IF(OR(F103&gt;=5,AND(E103="Fixed-term",F103&gt;=1)),"Yes","No"))</f>
        <v/>
      </c>
      <c r="H103" s="11">
        <f>IF(B103="","",IF(G103="Yes",MIN((C103+MAX(0,D103-0.5*(C103+D103)))*15/26*F103,2000000),0))</f>
        <v/>
      </c>
    </row>
    <row r="104">
      <c r="B104" s="10" t="n"/>
      <c r="F104">
        <f>IF(B104="","",DATEDIF(B104,$B$1+1,"y")+IF(DATEDIF(B104,$B$1+1,"ym")&gt;6,1,0))</f>
        <v/>
      </c>
      <c r="G104">
        <f>IF(B104="","",IF(OR(F104&gt;=5,AND(E104="Fixed-term",F104&gt;=1)),"Yes","No"))</f>
        <v/>
      </c>
      <c r="H104" s="11">
        <f>IF(B104="","",IF(G104="Yes",MIN((C104+MAX(0,D104-0.5*(C104+D104)))*15/26*F104,2000000),0))</f>
        <v/>
      </c>
    </row>
    <row r="105">
      <c r="B105" s="10" t="n"/>
      <c r="F105">
        <f>IF(B105="","",DATEDIF(B105,$B$1+1,"y")+IF(DATEDIF(B105,$B$1+1,"ym")&gt;6,1,0))</f>
        <v/>
      </c>
      <c r="G105">
        <f>IF(B105="","",IF(OR(F105&gt;=5,AND(E105="Fixed-term",F105&gt;=1)),"Yes","No"))</f>
        <v/>
      </c>
      <c r="H105" s="11">
        <f>IF(B105="","",IF(G105="Yes",MIN((C105+MAX(0,D105-0.5*(C105+D105)))*15/26*F105,2000000),0))</f>
        <v/>
      </c>
    </row>
    <row r="106">
      <c r="B106" s="10" t="n"/>
      <c r="F106">
        <f>IF(B106="","",DATEDIF(B106,$B$1+1,"y")+IF(DATEDIF(B106,$B$1+1,"ym")&gt;6,1,0))</f>
        <v/>
      </c>
      <c r="G106">
        <f>IF(B106="","",IF(OR(F106&gt;=5,AND(E106="Fixed-term",F106&gt;=1)),"Yes","No"))</f>
        <v/>
      </c>
      <c r="H106" s="11">
        <f>IF(B106="","",IF(G106="Yes",MIN((C106+MAX(0,D106-0.5*(C106+D106)))*15/26*F106,2000000),0))</f>
        <v/>
      </c>
    </row>
    <row r="107">
      <c r="B107" s="10" t="n"/>
      <c r="F107">
        <f>IF(B107="","",DATEDIF(B107,$B$1+1,"y")+IF(DATEDIF(B107,$B$1+1,"ym")&gt;6,1,0))</f>
        <v/>
      </c>
      <c r="G107">
        <f>IF(B107="","",IF(OR(F107&gt;=5,AND(E107="Fixed-term",F107&gt;=1)),"Yes","No"))</f>
        <v/>
      </c>
      <c r="H107" s="11">
        <f>IF(B107="","",IF(G107="Yes",MIN((C107+MAX(0,D107-0.5*(C107+D107)))*15/26*F107,2000000),0))</f>
        <v/>
      </c>
    </row>
    <row r="108">
      <c r="B108" s="10" t="n"/>
      <c r="F108">
        <f>IF(B108="","",DATEDIF(B108,$B$1+1,"y")+IF(DATEDIF(B108,$B$1+1,"ym")&gt;6,1,0))</f>
        <v/>
      </c>
      <c r="G108">
        <f>IF(B108="","",IF(OR(F108&gt;=5,AND(E108="Fixed-term",F108&gt;=1)),"Yes","No"))</f>
        <v/>
      </c>
      <c r="H108" s="11">
        <f>IF(B108="","",IF(G108="Yes",MIN((C108+MAX(0,D108-0.5*(C108+D108)))*15/26*F108,2000000),0))</f>
        <v/>
      </c>
    </row>
    <row r="109">
      <c r="B109" s="10" t="n"/>
      <c r="F109">
        <f>IF(B109="","",DATEDIF(B109,$B$1+1,"y")+IF(DATEDIF(B109,$B$1+1,"ym")&gt;6,1,0))</f>
        <v/>
      </c>
      <c r="G109">
        <f>IF(B109="","",IF(OR(F109&gt;=5,AND(E109="Fixed-term",F109&gt;=1)),"Yes","No"))</f>
        <v/>
      </c>
      <c r="H109" s="11">
        <f>IF(B109="","",IF(G109="Yes",MIN((C109+MAX(0,D109-0.5*(C109+D109)))*15/26*F109,2000000),0))</f>
        <v/>
      </c>
    </row>
    <row r="110">
      <c r="B110" s="10" t="n"/>
      <c r="F110">
        <f>IF(B110="","",DATEDIF(B110,$B$1+1,"y")+IF(DATEDIF(B110,$B$1+1,"ym")&gt;6,1,0))</f>
        <v/>
      </c>
      <c r="G110">
        <f>IF(B110="","",IF(OR(F110&gt;=5,AND(E110="Fixed-term",F110&gt;=1)),"Yes","No"))</f>
        <v/>
      </c>
      <c r="H110" s="11">
        <f>IF(B110="","",IF(G110="Yes",MIN((C110+MAX(0,D110-0.5*(C110+D110)))*15/26*F110,2000000),0))</f>
        <v/>
      </c>
    </row>
    <row r="111">
      <c r="B111" s="10" t="n"/>
      <c r="F111">
        <f>IF(B111="","",DATEDIF(B111,$B$1+1,"y")+IF(DATEDIF(B111,$B$1+1,"ym")&gt;6,1,0))</f>
        <v/>
      </c>
      <c r="G111">
        <f>IF(B111="","",IF(OR(F111&gt;=5,AND(E111="Fixed-term",F111&gt;=1)),"Yes","No"))</f>
        <v/>
      </c>
      <c r="H111" s="11">
        <f>IF(B111="","",IF(G111="Yes",MIN((C111+MAX(0,D111-0.5*(C111+D111)))*15/26*F111,2000000),0))</f>
        <v/>
      </c>
    </row>
    <row r="112">
      <c r="B112" s="10" t="n"/>
      <c r="F112">
        <f>IF(B112="","",DATEDIF(B112,$B$1+1,"y")+IF(DATEDIF(B112,$B$1+1,"ym")&gt;6,1,0))</f>
        <v/>
      </c>
      <c r="G112">
        <f>IF(B112="","",IF(OR(F112&gt;=5,AND(E112="Fixed-term",F112&gt;=1)),"Yes","No"))</f>
        <v/>
      </c>
      <c r="H112" s="11">
        <f>IF(B112="","",IF(G112="Yes",MIN((C112+MAX(0,D112-0.5*(C112+D112)))*15/26*F112,2000000),0))</f>
        <v/>
      </c>
    </row>
    <row r="113">
      <c r="B113" s="10" t="n"/>
      <c r="F113">
        <f>IF(B113="","",DATEDIF(B113,$B$1+1,"y")+IF(DATEDIF(B113,$B$1+1,"ym")&gt;6,1,0))</f>
        <v/>
      </c>
      <c r="G113">
        <f>IF(B113="","",IF(OR(F113&gt;=5,AND(E113="Fixed-term",F113&gt;=1)),"Yes","No"))</f>
        <v/>
      </c>
      <c r="H113" s="11">
        <f>IF(B113="","",IF(G113="Yes",MIN((C113+MAX(0,D113-0.5*(C113+D113)))*15/26*F113,2000000),0))</f>
        <v/>
      </c>
    </row>
    <row r="114">
      <c r="B114" s="10" t="n"/>
      <c r="F114">
        <f>IF(B114="","",DATEDIF(B114,$B$1+1,"y")+IF(DATEDIF(B114,$B$1+1,"ym")&gt;6,1,0))</f>
        <v/>
      </c>
      <c r="G114">
        <f>IF(B114="","",IF(OR(F114&gt;=5,AND(E114="Fixed-term",F114&gt;=1)),"Yes","No"))</f>
        <v/>
      </c>
      <c r="H114" s="11">
        <f>IF(B114="","",IF(G114="Yes",MIN((C114+MAX(0,D114-0.5*(C114+D114)))*15/26*F114,2000000),0))</f>
        <v/>
      </c>
    </row>
    <row r="115">
      <c r="B115" s="10" t="n"/>
      <c r="F115">
        <f>IF(B115="","",DATEDIF(B115,$B$1+1,"y")+IF(DATEDIF(B115,$B$1+1,"ym")&gt;6,1,0))</f>
        <v/>
      </c>
      <c r="G115">
        <f>IF(B115="","",IF(OR(F115&gt;=5,AND(E115="Fixed-term",F115&gt;=1)),"Yes","No"))</f>
        <v/>
      </c>
      <c r="H115" s="11">
        <f>IF(B115="","",IF(G115="Yes",MIN((C115+MAX(0,D115-0.5*(C115+D115)))*15/26*F115,2000000),0))</f>
        <v/>
      </c>
    </row>
    <row r="116">
      <c r="B116" s="10" t="n"/>
      <c r="F116">
        <f>IF(B116="","",DATEDIF(B116,$B$1+1,"y")+IF(DATEDIF(B116,$B$1+1,"ym")&gt;6,1,0))</f>
        <v/>
      </c>
      <c r="G116">
        <f>IF(B116="","",IF(OR(F116&gt;=5,AND(E116="Fixed-term",F116&gt;=1)),"Yes","No"))</f>
        <v/>
      </c>
      <c r="H116" s="11">
        <f>IF(B116="","",IF(G116="Yes",MIN((C116+MAX(0,D116-0.5*(C116+D116)))*15/26*F116,2000000),0))</f>
        <v/>
      </c>
    </row>
    <row r="117">
      <c r="B117" s="10" t="n"/>
      <c r="F117">
        <f>IF(B117="","",DATEDIF(B117,$B$1+1,"y")+IF(DATEDIF(B117,$B$1+1,"ym")&gt;6,1,0))</f>
        <v/>
      </c>
      <c r="G117">
        <f>IF(B117="","",IF(OR(F117&gt;=5,AND(E117="Fixed-term",F117&gt;=1)),"Yes","No"))</f>
        <v/>
      </c>
      <c r="H117" s="11">
        <f>IF(B117="","",IF(G117="Yes",MIN((C117+MAX(0,D117-0.5*(C117+D117)))*15/26*F117,2000000),0))</f>
        <v/>
      </c>
    </row>
    <row r="118">
      <c r="B118" s="10" t="n"/>
      <c r="F118">
        <f>IF(B118="","",DATEDIF(B118,$B$1+1,"y")+IF(DATEDIF(B118,$B$1+1,"ym")&gt;6,1,0))</f>
        <v/>
      </c>
      <c r="G118">
        <f>IF(B118="","",IF(OR(F118&gt;=5,AND(E118="Fixed-term",F118&gt;=1)),"Yes","No"))</f>
        <v/>
      </c>
      <c r="H118" s="11">
        <f>IF(B118="","",IF(G118="Yes",MIN((C118+MAX(0,D118-0.5*(C118+D118)))*15/26*F118,2000000),0))</f>
        <v/>
      </c>
    </row>
    <row r="119">
      <c r="B119" s="10" t="n"/>
      <c r="F119">
        <f>IF(B119="","",DATEDIF(B119,$B$1+1,"y")+IF(DATEDIF(B119,$B$1+1,"ym")&gt;6,1,0))</f>
        <v/>
      </c>
      <c r="G119">
        <f>IF(B119="","",IF(OR(F119&gt;=5,AND(E119="Fixed-term",F119&gt;=1)),"Yes","No"))</f>
        <v/>
      </c>
      <c r="H119" s="11">
        <f>IF(B119="","",IF(G119="Yes",MIN((C119+MAX(0,D119-0.5*(C119+D119)))*15/26*F119,2000000),0))</f>
        <v/>
      </c>
    </row>
    <row r="120">
      <c r="B120" s="10" t="n"/>
      <c r="F120">
        <f>IF(B120="","",DATEDIF(B120,$B$1+1,"y")+IF(DATEDIF(B120,$B$1+1,"ym")&gt;6,1,0))</f>
        <v/>
      </c>
      <c r="G120">
        <f>IF(B120="","",IF(OR(F120&gt;=5,AND(E120="Fixed-term",F120&gt;=1)),"Yes","No"))</f>
        <v/>
      </c>
      <c r="H120" s="11">
        <f>IF(B120="","",IF(G120="Yes",MIN((C120+MAX(0,D120-0.5*(C120+D120)))*15/26*F120,2000000),0))</f>
        <v/>
      </c>
    </row>
    <row r="121">
      <c r="B121" s="10" t="n"/>
      <c r="F121">
        <f>IF(B121="","",DATEDIF(B121,$B$1+1,"y")+IF(DATEDIF(B121,$B$1+1,"ym")&gt;6,1,0))</f>
        <v/>
      </c>
      <c r="G121">
        <f>IF(B121="","",IF(OR(F121&gt;=5,AND(E121="Fixed-term",F121&gt;=1)),"Yes","No"))</f>
        <v/>
      </c>
      <c r="H121" s="11">
        <f>IF(B121="","",IF(G121="Yes",MIN((C121+MAX(0,D121-0.5*(C121+D121)))*15/26*F121,2000000),0))</f>
        <v/>
      </c>
    </row>
    <row r="122">
      <c r="B122" s="10" t="n"/>
      <c r="F122">
        <f>IF(B122="","",DATEDIF(B122,$B$1+1,"y")+IF(DATEDIF(B122,$B$1+1,"ym")&gt;6,1,0))</f>
        <v/>
      </c>
      <c r="G122">
        <f>IF(B122="","",IF(OR(F122&gt;=5,AND(E122="Fixed-term",F122&gt;=1)),"Yes","No"))</f>
        <v/>
      </c>
      <c r="H122" s="11">
        <f>IF(B122="","",IF(G122="Yes",MIN((C122+MAX(0,D122-0.5*(C122+D122)))*15/26*F122,2000000),0))</f>
        <v/>
      </c>
    </row>
    <row r="123">
      <c r="B123" s="10" t="n"/>
      <c r="F123">
        <f>IF(B123="","",DATEDIF(B123,$B$1+1,"y")+IF(DATEDIF(B123,$B$1+1,"ym")&gt;6,1,0))</f>
        <v/>
      </c>
      <c r="G123">
        <f>IF(B123="","",IF(OR(F123&gt;=5,AND(E123="Fixed-term",F123&gt;=1)),"Yes","No"))</f>
        <v/>
      </c>
      <c r="H123" s="11">
        <f>IF(B123="","",IF(G123="Yes",MIN((C123+MAX(0,D123-0.5*(C123+D123)))*15/26*F123,2000000),0))</f>
        <v/>
      </c>
    </row>
    <row r="124">
      <c r="B124" s="10" t="n"/>
      <c r="F124">
        <f>IF(B124="","",DATEDIF(B124,$B$1+1,"y")+IF(DATEDIF(B124,$B$1+1,"ym")&gt;6,1,0))</f>
        <v/>
      </c>
      <c r="G124">
        <f>IF(B124="","",IF(OR(F124&gt;=5,AND(E124="Fixed-term",F124&gt;=1)),"Yes","No"))</f>
        <v/>
      </c>
      <c r="H124" s="11">
        <f>IF(B124="","",IF(G124="Yes",MIN((C124+MAX(0,D124-0.5*(C124+D124)))*15/26*F124,2000000),0))</f>
        <v/>
      </c>
    </row>
    <row r="125">
      <c r="B125" s="10" t="n"/>
      <c r="F125">
        <f>IF(B125="","",DATEDIF(B125,$B$1+1,"y")+IF(DATEDIF(B125,$B$1+1,"ym")&gt;6,1,0))</f>
        <v/>
      </c>
      <c r="G125">
        <f>IF(B125="","",IF(OR(F125&gt;=5,AND(E125="Fixed-term",F125&gt;=1)),"Yes","No"))</f>
        <v/>
      </c>
      <c r="H125" s="11">
        <f>IF(B125="","",IF(G125="Yes",MIN((C125+MAX(0,D125-0.5*(C125+D125)))*15/26*F125,2000000),0))</f>
        <v/>
      </c>
    </row>
    <row r="126">
      <c r="B126" s="10" t="n"/>
      <c r="F126">
        <f>IF(B126="","",DATEDIF(B126,$B$1+1,"y")+IF(DATEDIF(B126,$B$1+1,"ym")&gt;6,1,0))</f>
        <v/>
      </c>
      <c r="G126">
        <f>IF(B126="","",IF(OR(F126&gt;=5,AND(E126="Fixed-term",F126&gt;=1)),"Yes","No"))</f>
        <v/>
      </c>
      <c r="H126" s="11">
        <f>IF(B126="","",IF(G126="Yes",MIN((C126+MAX(0,D126-0.5*(C126+D126)))*15/26*F126,2000000),0))</f>
        <v/>
      </c>
    </row>
    <row r="127">
      <c r="B127" s="10" t="n"/>
      <c r="F127">
        <f>IF(B127="","",DATEDIF(B127,$B$1+1,"y")+IF(DATEDIF(B127,$B$1+1,"ym")&gt;6,1,0))</f>
        <v/>
      </c>
      <c r="G127">
        <f>IF(B127="","",IF(OR(F127&gt;=5,AND(E127="Fixed-term",F127&gt;=1)),"Yes","No"))</f>
        <v/>
      </c>
      <c r="H127" s="11">
        <f>IF(B127="","",IF(G127="Yes",MIN((C127+MAX(0,D127-0.5*(C127+D127)))*15/26*F127,2000000),0))</f>
        <v/>
      </c>
    </row>
    <row r="128">
      <c r="B128" s="10" t="n"/>
      <c r="F128">
        <f>IF(B128="","",DATEDIF(B128,$B$1+1,"y")+IF(DATEDIF(B128,$B$1+1,"ym")&gt;6,1,0))</f>
        <v/>
      </c>
      <c r="G128">
        <f>IF(B128="","",IF(OR(F128&gt;=5,AND(E128="Fixed-term",F128&gt;=1)),"Yes","No"))</f>
        <v/>
      </c>
      <c r="H128" s="11">
        <f>IF(B128="","",IF(G128="Yes",MIN((C128+MAX(0,D128-0.5*(C128+D128)))*15/26*F128,2000000),0))</f>
        <v/>
      </c>
    </row>
    <row r="129">
      <c r="B129" s="10" t="n"/>
      <c r="F129">
        <f>IF(B129="","",DATEDIF(B129,$B$1+1,"y")+IF(DATEDIF(B129,$B$1+1,"ym")&gt;6,1,0))</f>
        <v/>
      </c>
      <c r="G129">
        <f>IF(B129="","",IF(OR(F129&gt;=5,AND(E129="Fixed-term",F129&gt;=1)),"Yes","No"))</f>
        <v/>
      </c>
      <c r="H129" s="11">
        <f>IF(B129="","",IF(G129="Yes",MIN((C129+MAX(0,D129-0.5*(C129+D129)))*15/26*F129,2000000),0))</f>
        <v/>
      </c>
    </row>
    <row r="130">
      <c r="B130" s="10" t="n"/>
      <c r="F130">
        <f>IF(B130="","",DATEDIF(B130,$B$1+1,"y")+IF(DATEDIF(B130,$B$1+1,"ym")&gt;6,1,0))</f>
        <v/>
      </c>
      <c r="G130">
        <f>IF(B130="","",IF(OR(F130&gt;=5,AND(E130="Fixed-term",F130&gt;=1)),"Yes","No"))</f>
        <v/>
      </c>
      <c r="H130" s="11">
        <f>IF(B130="","",IF(G130="Yes",MIN((C130+MAX(0,D130-0.5*(C130+D130)))*15/26*F130,2000000),0))</f>
        <v/>
      </c>
    </row>
    <row r="131">
      <c r="B131" s="10" t="n"/>
      <c r="F131">
        <f>IF(B131="","",DATEDIF(B131,$B$1+1,"y")+IF(DATEDIF(B131,$B$1+1,"ym")&gt;6,1,0))</f>
        <v/>
      </c>
      <c r="G131">
        <f>IF(B131="","",IF(OR(F131&gt;=5,AND(E131="Fixed-term",F131&gt;=1)),"Yes","No"))</f>
        <v/>
      </c>
      <c r="H131" s="11">
        <f>IF(B131="","",IF(G131="Yes",MIN((C131+MAX(0,D131-0.5*(C131+D131)))*15/26*F131,2000000),0))</f>
        <v/>
      </c>
    </row>
    <row r="132">
      <c r="B132" s="10" t="n"/>
      <c r="F132">
        <f>IF(B132="","",DATEDIF(B132,$B$1+1,"y")+IF(DATEDIF(B132,$B$1+1,"ym")&gt;6,1,0))</f>
        <v/>
      </c>
      <c r="G132">
        <f>IF(B132="","",IF(OR(F132&gt;=5,AND(E132="Fixed-term",F132&gt;=1)),"Yes","No"))</f>
        <v/>
      </c>
      <c r="H132" s="11">
        <f>IF(B132="","",IF(G132="Yes",MIN((C132+MAX(0,D132-0.5*(C132+D132)))*15/26*F132,2000000),0))</f>
        <v/>
      </c>
    </row>
    <row r="133">
      <c r="B133" s="10" t="n"/>
      <c r="F133">
        <f>IF(B133="","",DATEDIF(B133,$B$1+1,"y")+IF(DATEDIF(B133,$B$1+1,"ym")&gt;6,1,0))</f>
        <v/>
      </c>
      <c r="G133">
        <f>IF(B133="","",IF(OR(F133&gt;=5,AND(E133="Fixed-term",F133&gt;=1)),"Yes","No"))</f>
        <v/>
      </c>
      <c r="H133" s="11">
        <f>IF(B133="","",IF(G133="Yes",MIN((C133+MAX(0,D133-0.5*(C133+D133)))*15/26*F133,2000000),0))</f>
        <v/>
      </c>
    </row>
    <row r="134">
      <c r="B134" s="10" t="n"/>
      <c r="F134">
        <f>IF(B134="","",DATEDIF(B134,$B$1+1,"y")+IF(DATEDIF(B134,$B$1+1,"ym")&gt;6,1,0))</f>
        <v/>
      </c>
      <c r="G134">
        <f>IF(B134="","",IF(OR(F134&gt;=5,AND(E134="Fixed-term",F134&gt;=1)),"Yes","No"))</f>
        <v/>
      </c>
      <c r="H134" s="11">
        <f>IF(B134="","",IF(G134="Yes",MIN((C134+MAX(0,D134-0.5*(C134+D134)))*15/26*F134,2000000),0))</f>
        <v/>
      </c>
    </row>
    <row r="135">
      <c r="B135" s="10" t="n"/>
      <c r="F135">
        <f>IF(B135="","",DATEDIF(B135,$B$1+1,"y")+IF(DATEDIF(B135,$B$1+1,"ym")&gt;6,1,0))</f>
        <v/>
      </c>
      <c r="G135">
        <f>IF(B135="","",IF(OR(F135&gt;=5,AND(E135="Fixed-term",F135&gt;=1)),"Yes","No"))</f>
        <v/>
      </c>
      <c r="H135" s="11">
        <f>IF(B135="","",IF(G135="Yes",MIN((C135+MAX(0,D135-0.5*(C135+D135)))*15/26*F135,2000000),0))</f>
        <v/>
      </c>
    </row>
    <row r="136">
      <c r="B136" s="10" t="n"/>
      <c r="F136">
        <f>IF(B136="","",DATEDIF(B136,$B$1+1,"y")+IF(DATEDIF(B136,$B$1+1,"ym")&gt;6,1,0))</f>
        <v/>
      </c>
      <c r="G136">
        <f>IF(B136="","",IF(OR(F136&gt;=5,AND(E136="Fixed-term",F136&gt;=1)),"Yes","No"))</f>
        <v/>
      </c>
      <c r="H136" s="11">
        <f>IF(B136="","",IF(G136="Yes",MIN((C136+MAX(0,D136-0.5*(C136+D136)))*15/26*F136,2000000),0))</f>
        <v/>
      </c>
    </row>
    <row r="137">
      <c r="B137" s="10" t="n"/>
      <c r="F137">
        <f>IF(B137="","",DATEDIF(B137,$B$1+1,"y")+IF(DATEDIF(B137,$B$1+1,"ym")&gt;6,1,0))</f>
        <v/>
      </c>
      <c r="G137">
        <f>IF(B137="","",IF(OR(F137&gt;=5,AND(E137="Fixed-term",F137&gt;=1)),"Yes","No"))</f>
        <v/>
      </c>
      <c r="H137" s="11">
        <f>IF(B137="","",IF(G137="Yes",MIN((C137+MAX(0,D137-0.5*(C137+D137)))*15/26*F137,2000000),0))</f>
        <v/>
      </c>
    </row>
    <row r="138">
      <c r="B138" s="10" t="n"/>
      <c r="F138">
        <f>IF(B138="","",DATEDIF(B138,$B$1+1,"y")+IF(DATEDIF(B138,$B$1+1,"ym")&gt;6,1,0))</f>
        <v/>
      </c>
      <c r="G138">
        <f>IF(B138="","",IF(OR(F138&gt;=5,AND(E138="Fixed-term",F138&gt;=1)),"Yes","No"))</f>
        <v/>
      </c>
      <c r="H138" s="11">
        <f>IF(B138="","",IF(G138="Yes",MIN((C138+MAX(0,D138-0.5*(C138+D138)))*15/26*F138,2000000),0))</f>
        <v/>
      </c>
    </row>
    <row r="139">
      <c r="B139" s="10" t="n"/>
      <c r="F139">
        <f>IF(B139="","",DATEDIF(B139,$B$1+1,"y")+IF(DATEDIF(B139,$B$1+1,"ym")&gt;6,1,0))</f>
        <v/>
      </c>
      <c r="G139">
        <f>IF(B139="","",IF(OR(F139&gt;=5,AND(E139="Fixed-term",F139&gt;=1)),"Yes","No"))</f>
        <v/>
      </c>
      <c r="H139" s="11">
        <f>IF(B139="","",IF(G139="Yes",MIN((C139+MAX(0,D139-0.5*(C139+D139)))*15/26*F139,2000000),0))</f>
        <v/>
      </c>
    </row>
    <row r="140">
      <c r="B140" s="10" t="n"/>
      <c r="F140">
        <f>IF(B140="","",DATEDIF(B140,$B$1+1,"y")+IF(DATEDIF(B140,$B$1+1,"ym")&gt;6,1,0))</f>
        <v/>
      </c>
      <c r="G140">
        <f>IF(B140="","",IF(OR(F140&gt;=5,AND(E140="Fixed-term",F140&gt;=1)),"Yes","No"))</f>
        <v/>
      </c>
      <c r="H140" s="11">
        <f>IF(B140="","",IF(G140="Yes",MIN((C140+MAX(0,D140-0.5*(C140+D140)))*15/26*F140,2000000),0))</f>
        <v/>
      </c>
    </row>
    <row r="141">
      <c r="B141" s="10" t="n"/>
      <c r="F141">
        <f>IF(B141="","",DATEDIF(B141,$B$1+1,"y")+IF(DATEDIF(B141,$B$1+1,"ym")&gt;6,1,0))</f>
        <v/>
      </c>
      <c r="G141">
        <f>IF(B141="","",IF(OR(F141&gt;=5,AND(E141="Fixed-term",F141&gt;=1)),"Yes","No"))</f>
        <v/>
      </c>
      <c r="H141" s="11">
        <f>IF(B141="","",IF(G141="Yes",MIN((C141+MAX(0,D141-0.5*(C141+D141)))*15/26*F141,2000000),0))</f>
        <v/>
      </c>
    </row>
    <row r="142">
      <c r="B142" s="10" t="n"/>
      <c r="F142">
        <f>IF(B142="","",DATEDIF(B142,$B$1+1,"y")+IF(DATEDIF(B142,$B$1+1,"ym")&gt;6,1,0))</f>
        <v/>
      </c>
      <c r="G142">
        <f>IF(B142="","",IF(OR(F142&gt;=5,AND(E142="Fixed-term",F142&gt;=1)),"Yes","No"))</f>
        <v/>
      </c>
      <c r="H142" s="11">
        <f>IF(B142="","",IF(G142="Yes",MIN((C142+MAX(0,D142-0.5*(C142+D142)))*15/26*F142,2000000),0))</f>
        <v/>
      </c>
    </row>
    <row r="143">
      <c r="B143" s="10" t="n"/>
      <c r="F143">
        <f>IF(B143="","",DATEDIF(B143,$B$1+1,"y")+IF(DATEDIF(B143,$B$1+1,"ym")&gt;6,1,0))</f>
        <v/>
      </c>
      <c r="G143">
        <f>IF(B143="","",IF(OR(F143&gt;=5,AND(E143="Fixed-term",F143&gt;=1)),"Yes","No"))</f>
        <v/>
      </c>
      <c r="H143" s="11">
        <f>IF(B143="","",IF(G143="Yes",MIN((C143+MAX(0,D143-0.5*(C143+D143)))*15/26*F143,2000000),0))</f>
        <v/>
      </c>
    </row>
    <row r="144">
      <c r="B144" s="10" t="n"/>
      <c r="F144">
        <f>IF(B144="","",DATEDIF(B144,$B$1+1,"y")+IF(DATEDIF(B144,$B$1+1,"ym")&gt;6,1,0))</f>
        <v/>
      </c>
      <c r="G144">
        <f>IF(B144="","",IF(OR(F144&gt;=5,AND(E144="Fixed-term",F144&gt;=1)),"Yes","No"))</f>
        <v/>
      </c>
      <c r="H144" s="11">
        <f>IF(B144="","",IF(G144="Yes",MIN((C144+MAX(0,D144-0.5*(C144+D144)))*15/26*F144,2000000),0))</f>
        <v/>
      </c>
    </row>
    <row r="145">
      <c r="B145" s="10" t="n"/>
      <c r="F145">
        <f>IF(B145="","",DATEDIF(B145,$B$1+1,"y")+IF(DATEDIF(B145,$B$1+1,"ym")&gt;6,1,0))</f>
        <v/>
      </c>
      <c r="G145">
        <f>IF(B145="","",IF(OR(F145&gt;=5,AND(E145="Fixed-term",F145&gt;=1)),"Yes","No"))</f>
        <v/>
      </c>
      <c r="H145" s="11">
        <f>IF(B145="","",IF(G145="Yes",MIN((C145+MAX(0,D145-0.5*(C145+D145)))*15/26*F145,2000000),0))</f>
        <v/>
      </c>
    </row>
    <row r="146">
      <c r="B146" s="10" t="n"/>
      <c r="F146">
        <f>IF(B146="","",DATEDIF(B146,$B$1+1,"y")+IF(DATEDIF(B146,$B$1+1,"ym")&gt;6,1,0))</f>
        <v/>
      </c>
      <c r="G146">
        <f>IF(B146="","",IF(OR(F146&gt;=5,AND(E146="Fixed-term",F146&gt;=1)),"Yes","No"))</f>
        <v/>
      </c>
      <c r="H146" s="11">
        <f>IF(B146="","",IF(G146="Yes",MIN((C146+MAX(0,D146-0.5*(C146+D146)))*15/26*F146,2000000),0))</f>
        <v/>
      </c>
    </row>
    <row r="147">
      <c r="B147" s="10" t="n"/>
      <c r="F147">
        <f>IF(B147="","",DATEDIF(B147,$B$1+1,"y")+IF(DATEDIF(B147,$B$1+1,"ym")&gt;6,1,0))</f>
        <v/>
      </c>
      <c r="G147">
        <f>IF(B147="","",IF(OR(F147&gt;=5,AND(E147="Fixed-term",F147&gt;=1)),"Yes","No"))</f>
        <v/>
      </c>
      <c r="H147" s="11">
        <f>IF(B147="","",IF(G147="Yes",MIN((C147+MAX(0,D147-0.5*(C147+D147)))*15/26*F147,2000000),0))</f>
        <v/>
      </c>
    </row>
    <row r="148">
      <c r="B148" s="10" t="n"/>
      <c r="F148">
        <f>IF(B148="","",DATEDIF(B148,$B$1+1,"y")+IF(DATEDIF(B148,$B$1+1,"ym")&gt;6,1,0))</f>
        <v/>
      </c>
      <c r="G148">
        <f>IF(B148="","",IF(OR(F148&gt;=5,AND(E148="Fixed-term",F148&gt;=1)),"Yes","No"))</f>
        <v/>
      </c>
      <c r="H148" s="11">
        <f>IF(B148="","",IF(G148="Yes",MIN((C148+MAX(0,D148-0.5*(C148+D148)))*15/26*F148,2000000),0))</f>
        <v/>
      </c>
    </row>
    <row r="149">
      <c r="B149" s="10" t="n"/>
      <c r="F149">
        <f>IF(B149="","",DATEDIF(B149,$B$1+1,"y")+IF(DATEDIF(B149,$B$1+1,"ym")&gt;6,1,0))</f>
        <v/>
      </c>
      <c r="G149">
        <f>IF(B149="","",IF(OR(F149&gt;=5,AND(E149="Fixed-term",F149&gt;=1)),"Yes","No"))</f>
        <v/>
      </c>
      <c r="H149" s="11">
        <f>IF(B149="","",IF(G149="Yes",MIN((C149+MAX(0,D149-0.5*(C149+D149)))*15/26*F149,2000000),0))</f>
        <v/>
      </c>
    </row>
    <row r="150">
      <c r="B150" s="10" t="n"/>
      <c r="F150">
        <f>IF(B150="","",DATEDIF(B150,$B$1+1,"y")+IF(DATEDIF(B150,$B$1+1,"ym")&gt;6,1,0))</f>
        <v/>
      </c>
      <c r="G150">
        <f>IF(B150="","",IF(OR(F150&gt;=5,AND(E150="Fixed-term",F150&gt;=1)),"Yes","No"))</f>
        <v/>
      </c>
      <c r="H150" s="11">
        <f>IF(B150="","",IF(G150="Yes",MIN((C150+MAX(0,D150-0.5*(C150+D150)))*15/26*F150,2000000),0))</f>
        <v/>
      </c>
    </row>
    <row r="151">
      <c r="B151" s="10" t="n"/>
      <c r="F151">
        <f>IF(B151="","",DATEDIF(B151,$B$1+1,"y")+IF(DATEDIF(B151,$B$1+1,"ym")&gt;6,1,0))</f>
        <v/>
      </c>
      <c r="G151">
        <f>IF(B151="","",IF(OR(F151&gt;=5,AND(E151="Fixed-term",F151&gt;=1)),"Yes","No"))</f>
        <v/>
      </c>
      <c r="H151" s="11">
        <f>IF(B151="","",IF(G151="Yes",MIN((C151+MAX(0,D151-0.5*(C151+D151)))*15/26*F151,2000000),0))</f>
        <v/>
      </c>
    </row>
    <row r="152">
      <c r="B152" s="10" t="n"/>
      <c r="F152">
        <f>IF(B152="","",DATEDIF(B152,$B$1+1,"y")+IF(DATEDIF(B152,$B$1+1,"ym")&gt;6,1,0))</f>
        <v/>
      </c>
      <c r="G152">
        <f>IF(B152="","",IF(OR(F152&gt;=5,AND(E152="Fixed-term",F152&gt;=1)),"Yes","No"))</f>
        <v/>
      </c>
      <c r="H152" s="11">
        <f>IF(B152="","",IF(G152="Yes",MIN((C152+MAX(0,D152-0.5*(C152+D152)))*15/26*F152,2000000),0))</f>
        <v/>
      </c>
    </row>
    <row r="153">
      <c r="B153" s="10" t="n"/>
      <c r="F153">
        <f>IF(B153="","",DATEDIF(B153,$B$1+1,"y")+IF(DATEDIF(B153,$B$1+1,"ym")&gt;6,1,0))</f>
        <v/>
      </c>
      <c r="G153">
        <f>IF(B153="","",IF(OR(F153&gt;=5,AND(E153="Fixed-term",F153&gt;=1)),"Yes","No"))</f>
        <v/>
      </c>
      <c r="H153" s="11">
        <f>IF(B153="","",IF(G153="Yes",MIN((C153+MAX(0,D153-0.5*(C153+D153)))*15/26*F153,2000000),0))</f>
        <v/>
      </c>
    </row>
    <row r="154">
      <c r="B154" s="10" t="n"/>
      <c r="F154">
        <f>IF(B154="","",DATEDIF(B154,$B$1+1,"y")+IF(DATEDIF(B154,$B$1+1,"ym")&gt;6,1,0))</f>
        <v/>
      </c>
      <c r="G154">
        <f>IF(B154="","",IF(OR(F154&gt;=5,AND(E154="Fixed-term",F154&gt;=1)),"Yes","No"))</f>
        <v/>
      </c>
      <c r="H154" s="11">
        <f>IF(B154="","",IF(G154="Yes",MIN((C154+MAX(0,D154-0.5*(C154+D154)))*15/26*F154,2000000),0))</f>
        <v/>
      </c>
    </row>
    <row r="155">
      <c r="B155" s="10" t="n"/>
      <c r="F155">
        <f>IF(B155="","",DATEDIF(B155,$B$1+1,"y")+IF(DATEDIF(B155,$B$1+1,"ym")&gt;6,1,0))</f>
        <v/>
      </c>
      <c r="G155">
        <f>IF(B155="","",IF(OR(F155&gt;=5,AND(E155="Fixed-term",F155&gt;=1)),"Yes","No"))</f>
        <v/>
      </c>
      <c r="H155" s="11">
        <f>IF(B155="","",IF(G155="Yes",MIN((C155+MAX(0,D155-0.5*(C155+D155)))*15/26*F155,2000000),0))</f>
        <v/>
      </c>
    </row>
    <row r="156">
      <c r="B156" s="10" t="n"/>
      <c r="F156">
        <f>IF(B156="","",DATEDIF(B156,$B$1+1,"y")+IF(DATEDIF(B156,$B$1+1,"ym")&gt;6,1,0))</f>
        <v/>
      </c>
      <c r="G156">
        <f>IF(B156="","",IF(OR(F156&gt;=5,AND(E156="Fixed-term",F156&gt;=1)),"Yes","No"))</f>
        <v/>
      </c>
      <c r="H156" s="11">
        <f>IF(B156="","",IF(G156="Yes",MIN((C156+MAX(0,D156-0.5*(C156+D156)))*15/26*F156,2000000),0))</f>
        <v/>
      </c>
    </row>
    <row r="157">
      <c r="B157" s="10" t="n"/>
      <c r="F157">
        <f>IF(B157="","",DATEDIF(B157,$B$1+1,"y")+IF(DATEDIF(B157,$B$1+1,"ym")&gt;6,1,0))</f>
        <v/>
      </c>
      <c r="G157">
        <f>IF(B157="","",IF(OR(F157&gt;=5,AND(E157="Fixed-term",F157&gt;=1)),"Yes","No"))</f>
        <v/>
      </c>
      <c r="H157" s="11">
        <f>IF(B157="","",IF(G157="Yes",MIN((C157+MAX(0,D157-0.5*(C157+D157)))*15/26*F157,2000000),0))</f>
        <v/>
      </c>
    </row>
    <row r="158">
      <c r="B158" s="10" t="n"/>
      <c r="F158">
        <f>IF(B158="","",DATEDIF(B158,$B$1+1,"y")+IF(DATEDIF(B158,$B$1+1,"ym")&gt;6,1,0))</f>
        <v/>
      </c>
      <c r="G158">
        <f>IF(B158="","",IF(OR(F158&gt;=5,AND(E158="Fixed-term",F158&gt;=1)),"Yes","No"))</f>
        <v/>
      </c>
      <c r="H158" s="11">
        <f>IF(B158="","",IF(G158="Yes",MIN((C158+MAX(0,D158-0.5*(C158+D158)))*15/26*F158,2000000),0))</f>
        <v/>
      </c>
    </row>
    <row r="159">
      <c r="B159" s="10" t="n"/>
      <c r="F159">
        <f>IF(B159="","",DATEDIF(B159,$B$1+1,"y")+IF(DATEDIF(B159,$B$1+1,"ym")&gt;6,1,0))</f>
        <v/>
      </c>
      <c r="G159">
        <f>IF(B159="","",IF(OR(F159&gt;=5,AND(E159="Fixed-term",F159&gt;=1)),"Yes","No"))</f>
        <v/>
      </c>
      <c r="H159" s="11">
        <f>IF(B159="","",IF(G159="Yes",MIN((C159+MAX(0,D159-0.5*(C159+D159)))*15/26*F159,2000000),0))</f>
        <v/>
      </c>
    </row>
    <row r="160">
      <c r="B160" s="10" t="n"/>
      <c r="F160">
        <f>IF(B160="","",DATEDIF(B160,$B$1+1,"y")+IF(DATEDIF(B160,$B$1+1,"ym")&gt;6,1,0))</f>
        <v/>
      </c>
      <c r="G160">
        <f>IF(B160="","",IF(OR(F160&gt;=5,AND(E160="Fixed-term",F160&gt;=1)),"Yes","No"))</f>
        <v/>
      </c>
      <c r="H160" s="11">
        <f>IF(B160="","",IF(G160="Yes",MIN((C160+MAX(0,D160-0.5*(C160+D160)))*15/26*F160,2000000),0))</f>
        <v/>
      </c>
    </row>
    <row r="161">
      <c r="B161" s="10" t="n"/>
      <c r="F161">
        <f>IF(B161="","",DATEDIF(B161,$B$1+1,"y")+IF(DATEDIF(B161,$B$1+1,"ym")&gt;6,1,0))</f>
        <v/>
      </c>
      <c r="G161">
        <f>IF(B161="","",IF(OR(F161&gt;=5,AND(E161="Fixed-term",F161&gt;=1)),"Yes","No"))</f>
        <v/>
      </c>
      <c r="H161" s="11">
        <f>IF(B161="","",IF(G161="Yes",MIN((C161+MAX(0,D161-0.5*(C161+D161)))*15/26*F161,2000000),0))</f>
        <v/>
      </c>
    </row>
    <row r="162">
      <c r="B162" s="10" t="n"/>
      <c r="F162">
        <f>IF(B162="","",DATEDIF(B162,$B$1+1,"y")+IF(DATEDIF(B162,$B$1+1,"ym")&gt;6,1,0))</f>
        <v/>
      </c>
      <c r="G162">
        <f>IF(B162="","",IF(OR(F162&gt;=5,AND(E162="Fixed-term",F162&gt;=1)),"Yes","No"))</f>
        <v/>
      </c>
      <c r="H162" s="11">
        <f>IF(B162="","",IF(G162="Yes",MIN((C162+MAX(0,D162-0.5*(C162+D162)))*15/26*F162,2000000),0))</f>
        <v/>
      </c>
    </row>
    <row r="163">
      <c r="B163" s="10" t="n"/>
      <c r="F163">
        <f>IF(B163="","",DATEDIF(B163,$B$1+1,"y")+IF(DATEDIF(B163,$B$1+1,"ym")&gt;6,1,0))</f>
        <v/>
      </c>
      <c r="G163">
        <f>IF(B163="","",IF(OR(F163&gt;=5,AND(E163="Fixed-term",F163&gt;=1)),"Yes","No"))</f>
        <v/>
      </c>
      <c r="H163" s="11">
        <f>IF(B163="","",IF(G163="Yes",MIN((C163+MAX(0,D163-0.5*(C163+D163)))*15/26*F163,2000000),0))</f>
        <v/>
      </c>
    </row>
    <row r="164">
      <c r="B164" s="10" t="n"/>
      <c r="F164">
        <f>IF(B164="","",DATEDIF(B164,$B$1+1,"y")+IF(DATEDIF(B164,$B$1+1,"ym")&gt;6,1,0))</f>
        <v/>
      </c>
      <c r="G164">
        <f>IF(B164="","",IF(OR(F164&gt;=5,AND(E164="Fixed-term",F164&gt;=1)),"Yes","No"))</f>
        <v/>
      </c>
      <c r="H164" s="11">
        <f>IF(B164="","",IF(G164="Yes",MIN((C164+MAX(0,D164-0.5*(C164+D164)))*15/26*F164,2000000),0))</f>
        <v/>
      </c>
    </row>
    <row r="165">
      <c r="B165" s="10" t="n"/>
      <c r="F165">
        <f>IF(B165="","",DATEDIF(B165,$B$1+1,"y")+IF(DATEDIF(B165,$B$1+1,"ym")&gt;6,1,0))</f>
        <v/>
      </c>
      <c r="G165">
        <f>IF(B165="","",IF(OR(F165&gt;=5,AND(E165="Fixed-term",F165&gt;=1)),"Yes","No"))</f>
        <v/>
      </c>
      <c r="H165" s="11">
        <f>IF(B165="","",IF(G165="Yes",MIN((C165+MAX(0,D165-0.5*(C165+D165)))*15/26*F165,2000000),0))</f>
        <v/>
      </c>
    </row>
    <row r="166">
      <c r="B166" s="10" t="n"/>
      <c r="F166">
        <f>IF(B166="","",DATEDIF(B166,$B$1+1,"y")+IF(DATEDIF(B166,$B$1+1,"ym")&gt;6,1,0))</f>
        <v/>
      </c>
      <c r="G166">
        <f>IF(B166="","",IF(OR(F166&gt;=5,AND(E166="Fixed-term",F166&gt;=1)),"Yes","No"))</f>
        <v/>
      </c>
      <c r="H166" s="11">
        <f>IF(B166="","",IF(G166="Yes",MIN((C166+MAX(0,D166-0.5*(C166+D166)))*15/26*F166,2000000),0))</f>
        <v/>
      </c>
    </row>
    <row r="167">
      <c r="B167" s="10" t="n"/>
      <c r="F167">
        <f>IF(B167="","",DATEDIF(B167,$B$1+1,"y")+IF(DATEDIF(B167,$B$1+1,"ym")&gt;6,1,0))</f>
        <v/>
      </c>
      <c r="G167">
        <f>IF(B167="","",IF(OR(F167&gt;=5,AND(E167="Fixed-term",F167&gt;=1)),"Yes","No"))</f>
        <v/>
      </c>
      <c r="H167" s="11">
        <f>IF(B167="","",IF(G167="Yes",MIN((C167+MAX(0,D167-0.5*(C167+D167)))*15/26*F167,2000000),0))</f>
        <v/>
      </c>
    </row>
    <row r="168">
      <c r="B168" s="10" t="n"/>
      <c r="F168">
        <f>IF(B168="","",DATEDIF(B168,$B$1+1,"y")+IF(DATEDIF(B168,$B$1+1,"ym")&gt;6,1,0))</f>
        <v/>
      </c>
      <c r="G168">
        <f>IF(B168="","",IF(OR(F168&gt;=5,AND(E168="Fixed-term",F168&gt;=1)),"Yes","No"))</f>
        <v/>
      </c>
      <c r="H168" s="11">
        <f>IF(B168="","",IF(G168="Yes",MIN((C168+MAX(0,D168-0.5*(C168+D168)))*15/26*F168,2000000),0))</f>
        <v/>
      </c>
    </row>
    <row r="169">
      <c r="B169" s="10" t="n"/>
      <c r="F169">
        <f>IF(B169="","",DATEDIF(B169,$B$1+1,"y")+IF(DATEDIF(B169,$B$1+1,"ym")&gt;6,1,0))</f>
        <v/>
      </c>
      <c r="G169">
        <f>IF(B169="","",IF(OR(F169&gt;=5,AND(E169="Fixed-term",F169&gt;=1)),"Yes","No"))</f>
        <v/>
      </c>
      <c r="H169" s="11">
        <f>IF(B169="","",IF(G169="Yes",MIN((C169+MAX(0,D169-0.5*(C169+D169)))*15/26*F169,2000000),0))</f>
        <v/>
      </c>
    </row>
    <row r="170">
      <c r="B170" s="10" t="n"/>
      <c r="F170">
        <f>IF(B170="","",DATEDIF(B170,$B$1+1,"y")+IF(DATEDIF(B170,$B$1+1,"ym")&gt;6,1,0))</f>
        <v/>
      </c>
      <c r="G170">
        <f>IF(B170="","",IF(OR(F170&gt;=5,AND(E170="Fixed-term",F170&gt;=1)),"Yes","No"))</f>
        <v/>
      </c>
      <c r="H170" s="11">
        <f>IF(B170="","",IF(G170="Yes",MIN((C170+MAX(0,D170-0.5*(C170+D170)))*15/26*F170,2000000),0))</f>
        <v/>
      </c>
    </row>
    <row r="171">
      <c r="B171" s="10" t="n"/>
      <c r="F171">
        <f>IF(B171="","",DATEDIF(B171,$B$1+1,"y")+IF(DATEDIF(B171,$B$1+1,"ym")&gt;6,1,0))</f>
        <v/>
      </c>
      <c r="G171">
        <f>IF(B171="","",IF(OR(F171&gt;=5,AND(E171="Fixed-term",F171&gt;=1)),"Yes","No"))</f>
        <v/>
      </c>
      <c r="H171" s="11">
        <f>IF(B171="","",IF(G171="Yes",MIN((C171+MAX(0,D171-0.5*(C171+D171)))*15/26*F171,2000000),0))</f>
        <v/>
      </c>
    </row>
    <row r="172">
      <c r="B172" s="10" t="n"/>
      <c r="F172">
        <f>IF(B172="","",DATEDIF(B172,$B$1+1,"y")+IF(DATEDIF(B172,$B$1+1,"ym")&gt;6,1,0))</f>
        <v/>
      </c>
      <c r="G172">
        <f>IF(B172="","",IF(OR(F172&gt;=5,AND(E172="Fixed-term",F172&gt;=1)),"Yes","No"))</f>
        <v/>
      </c>
      <c r="H172" s="11">
        <f>IF(B172="","",IF(G172="Yes",MIN((C172+MAX(0,D172-0.5*(C172+D172)))*15/26*F172,2000000),0))</f>
        <v/>
      </c>
    </row>
    <row r="173">
      <c r="B173" s="10" t="n"/>
      <c r="F173">
        <f>IF(B173="","",DATEDIF(B173,$B$1+1,"y")+IF(DATEDIF(B173,$B$1+1,"ym")&gt;6,1,0))</f>
        <v/>
      </c>
      <c r="G173">
        <f>IF(B173="","",IF(OR(F173&gt;=5,AND(E173="Fixed-term",F173&gt;=1)),"Yes","No"))</f>
        <v/>
      </c>
      <c r="H173" s="11">
        <f>IF(B173="","",IF(G173="Yes",MIN((C173+MAX(0,D173-0.5*(C173+D173)))*15/26*F173,2000000),0))</f>
        <v/>
      </c>
    </row>
    <row r="174">
      <c r="B174" s="10" t="n"/>
      <c r="F174">
        <f>IF(B174="","",DATEDIF(B174,$B$1+1,"y")+IF(DATEDIF(B174,$B$1+1,"ym")&gt;6,1,0))</f>
        <v/>
      </c>
      <c r="G174">
        <f>IF(B174="","",IF(OR(F174&gt;=5,AND(E174="Fixed-term",F174&gt;=1)),"Yes","No"))</f>
        <v/>
      </c>
      <c r="H174" s="11">
        <f>IF(B174="","",IF(G174="Yes",MIN((C174+MAX(0,D174-0.5*(C174+D174)))*15/26*F174,2000000),0))</f>
        <v/>
      </c>
    </row>
    <row r="175">
      <c r="B175" s="10" t="n"/>
      <c r="F175">
        <f>IF(B175="","",DATEDIF(B175,$B$1+1,"y")+IF(DATEDIF(B175,$B$1+1,"ym")&gt;6,1,0))</f>
        <v/>
      </c>
      <c r="G175">
        <f>IF(B175="","",IF(OR(F175&gt;=5,AND(E175="Fixed-term",F175&gt;=1)),"Yes","No"))</f>
        <v/>
      </c>
      <c r="H175" s="11">
        <f>IF(B175="","",IF(G175="Yes",MIN((C175+MAX(0,D175-0.5*(C175+D175)))*15/26*F175,2000000),0))</f>
        <v/>
      </c>
    </row>
    <row r="176">
      <c r="B176" s="10" t="n"/>
      <c r="F176">
        <f>IF(B176="","",DATEDIF(B176,$B$1+1,"y")+IF(DATEDIF(B176,$B$1+1,"ym")&gt;6,1,0))</f>
        <v/>
      </c>
      <c r="G176">
        <f>IF(B176="","",IF(OR(F176&gt;=5,AND(E176="Fixed-term",F176&gt;=1)),"Yes","No"))</f>
        <v/>
      </c>
      <c r="H176" s="11">
        <f>IF(B176="","",IF(G176="Yes",MIN((C176+MAX(0,D176-0.5*(C176+D176)))*15/26*F176,2000000),0))</f>
        <v/>
      </c>
    </row>
    <row r="177">
      <c r="B177" s="10" t="n"/>
      <c r="F177">
        <f>IF(B177="","",DATEDIF(B177,$B$1+1,"y")+IF(DATEDIF(B177,$B$1+1,"ym")&gt;6,1,0))</f>
        <v/>
      </c>
      <c r="G177">
        <f>IF(B177="","",IF(OR(F177&gt;=5,AND(E177="Fixed-term",F177&gt;=1)),"Yes","No"))</f>
        <v/>
      </c>
      <c r="H177" s="11">
        <f>IF(B177="","",IF(G177="Yes",MIN((C177+MAX(0,D177-0.5*(C177+D177)))*15/26*F177,2000000),0))</f>
        <v/>
      </c>
    </row>
    <row r="178">
      <c r="B178" s="10" t="n"/>
      <c r="F178">
        <f>IF(B178="","",DATEDIF(B178,$B$1+1,"y")+IF(DATEDIF(B178,$B$1+1,"ym")&gt;6,1,0))</f>
        <v/>
      </c>
      <c r="G178">
        <f>IF(B178="","",IF(OR(F178&gt;=5,AND(E178="Fixed-term",F178&gt;=1)),"Yes","No"))</f>
        <v/>
      </c>
      <c r="H178" s="11">
        <f>IF(B178="","",IF(G178="Yes",MIN((C178+MAX(0,D178-0.5*(C178+D178)))*15/26*F178,2000000),0))</f>
        <v/>
      </c>
    </row>
    <row r="179">
      <c r="B179" s="10" t="n"/>
      <c r="F179">
        <f>IF(B179="","",DATEDIF(B179,$B$1+1,"y")+IF(DATEDIF(B179,$B$1+1,"ym")&gt;6,1,0))</f>
        <v/>
      </c>
      <c r="G179">
        <f>IF(B179="","",IF(OR(F179&gt;=5,AND(E179="Fixed-term",F179&gt;=1)),"Yes","No"))</f>
        <v/>
      </c>
      <c r="H179" s="11">
        <f>IF(B179="","",IF(G179="Yes",MIN((C179+MAX(0,D179-0.5*(C179+D179)))*15/26*F179,2000000),0))</f>
        <v/>
      </c>
    </row>
    <row r="180">
      <c r="B180" s="10" t="n"/>
      <c r="F180">
        <f>IF(B180="","",DATEDIF(B180,$B$1+1,"y")+IF(DATEDIF(B180,$B$1+1,"ym")&gt;6,1,0))</f>
        <v/>
      </c>
      <c r="G180">
        <f>IF(B180="","",IF(OR(F180&gt;=5,AND(E180="Fixed-term",F180&gt;=1)),"Yes","No"))</f>
        <v/>
      </c>
      <c r="H180" s="11">
        <f>IF(B180="","",IF(G180="Yes",MIN((C180+MAX(0,D180-0.5*(C180+D180)))*15/26*F180,2000000),0))</f>
        <v/>
      </c>
    </row>
    <row r="181">
      <c r="B181" s="10" t="n"/>
      <c r="F181">
        <f>IF(B181="","",DATEDIF(B181,$B$1+1,"y")+IF(DATEDIF(B181,$B$1+1,"ym")&gt;6,1,0))</f>
        <v/>
      </c>
      <c r="G181">
        <f>IF(B181="","",IF(OR(F181&gt;=5,AND(E181="Fixed-term",F181&gt;=1)),"Yes","No"))</f>
        <v/>
      </c>
      <c r="H181" s="11">
        <f>IF(B181="","",IF(G181="Yes",MIN((C181+MAX(0,D181-0.5*(C181+D181)))*15/26*F181,2000000),0))</f>
        <v/>
      </c>
    </row>
    <row r="182">
      <c r="B182" s="10" t="n"/>
      <c r="F182">
        <f>IF(B182="","",DATEDIF(B182,$B$1+1,"y")+IF(DATEDIF(B182,$B$1+1,"ym")&gt;6,1,0))</f>
        <v/>
      </c>
      <c r="G182">
        <f>IF(B182="","",IF(OR(F182&gt;=5,AND(E182="Fixed-term",F182&gt;=1)),"Yes","No"))</f>
        <v/>
      </c>
      <c r="H182" s="11">
        <f>IF(B182="","",IF(G182="Yes",MIN((C182+MAX(0,D182-0.5*(C182+D182)))*15/26*F182,2000000),0))</f>
        <v/>
      </c>
    </row>
    <row r="183">
      <c r="B183" s="10" t="n"/>
      <c r="F183">
        <f>IF(B183="","",DATEDIF(B183,$B$1+1,"y")+IF(DATEDIF(B183,$B$1+1,"ym")&gt;6,1,0))</f>
        <v/>
      </c>
      <c r="G183">
        <f>IF(B183="","",IF(OR(F183&gt;=5,AND(E183="Fixed-term",F183&gt;=1)),"Yes","No"))</f>
        <v/>
      </c>
      <c r="H183" s="11">
        <f>IF(B183="","",IF(G183="Yes",MIN((C183+MAX(0,D183-0.5*(C183+D183)))*15/26*F183,2000000),0))</f>
        <v/>
      </c>
    </row>
    <row r="184">
      <c r="B184" s="10" t="n"/>
      <c r="F184">
        <f>IF(B184="","",DATEDIF(B184,$B$1+1,"y")+IF(DATEDIF(B184,$B$1+1,"ym")&gt;6,1,0))</f>
        <v/>
      </c>
      <c r="G184">
        <f>IF(B184="","",IF(OR(F184&gt;=5,AND(E184="Fixed-term",F184&gt;=1)),"Yes","No"))</f>
        <v/>
      </c>
      <c r="H184" s="11">
        <f>IF(B184="","",IF(G184="Yes",MIN((C184+MAX(0,D184-0.5*(C184+D184)))*15/26*F184,2000000),0))</f>
        <v/>
      </c>
    </row>
    <row r="185">
      <c r="B185" s="10" t="n"/>
      <c r="F185">
        <f>IF(B185="","",DATEDIF(B185,$B$1+1,"y")+IF(DATEDIF(B185,$B$1+1,"ym")&gt;6,1,0))</f>
        <v/>
      </c>
      <c r="G185">
        <f>IF(B185="","",IF(OR(F185&gt;=5,AND(E185="Fixed-term",F185&gt;=1)),"Yes","No"))</f>
        <v/>
      </c>
      <c r="H185" s="11">
        <f>IF(B185="","",IF(G185="Yes",MIN((C185+MAX(0,D185-0.5*(C185+D185)))*15/26*F185,2000000),0))</f>
        <v/>
      </c>
    </row>
    <row r="186">
      <c r="B186" s="10" t="n"/>
      <c r="F186">
        <f>IF(B186="","",DATEDIF(B186,$B$1+1,"y")+IF(DATEDIF(B186,$B$1+1,"ym")&gt;6,1,0))</f>
        <v/>
      </c>
      <c r="G186">
        <f>IF(B186="","",IF(OR(F186&gt;=5,AND(E186="Fixed-term",F186&gt;=1)),"Yes","No"))</f>
        <v/>
      </c>
      <c r="H186" s="11">
        <f>IF(B186="","",IF(G186="Yes",MIN((C186+MAX(0,D186-0.5*(C186+D186)))*15/26*F186,2000000),0))</f>
        <v/>
      </c>
    </row>
    <row r="187">
      <c r="B187" s="10" t="n"/>
      <c r="F187">
        <f>IF(B187="","",DATEDIF(B187,$B$1+1,"y")+IF(DATEDIF(B187,$B$1+1,"ym")&gt;6,1,0))</f>
        <v/>
      </c>
      <c r="G187">
        <f>IF(B187="","",IF(OR(F187&gt;=5,AND(E187="Fixed-term",F187&gt;=1)),"Yes","No"))</f>
        <v/>
      </c>
      <c r="H187" s="11">
        <f>IF(B187="","",IF(G187="Yes",MIN((C187+MAX(0,D187-0.5*(C187+D187)))*15/26*F187,2000000),0))</f>
        <v/>
      </c>
    </row>
    <row r="188">
      <c r="B188" s="10" t="n"/>
      <c r="F188">
        <f>IF(B188="","",DATEDIF(B188,$B$1+1,"y")+IF(DATEDIF(B188,$B$1+1,"ym")&gt;6,1,0))</f>
        <v/>
      </c>
      <c r="G188">
        <f>IF(B188="","",IF(OR(F188&gt;=5,AND(E188="Fixed-term",F188&gt;=1)),"Yes","No"))</f>
        <v/>
      </c>
      <c r="H188" s="11">
        <f>IF(B188="","",IF(G188="Yes",MIN((C188+MAX(0,D188-0.5*(C188+D188)))*15/26*F188,2000000),0))</f>
        <v/>
      </c>
    </row>
    <row r="189">
      <c r="B189" s="10" t="n"/>
      <c r="F189">
        <f>IF(B189="","",DATEDIF(B189,$B$1+1,"y")+IF(DATEDIF(B189,$B$1+1,"ym")&gt;6,1,0))</f>
        <v/>
      </c>
      <c r="G189">
        <f>IF(B189="","",IF(OR(F189&gt;=5,AND(E189="Fixed-term",F189&gt;=1)),"Yes","No"))</f>
        <v/>
      </c>
      <c r="H189" s="11">
        <f>IF(B189="","",IF(G189="Yes",MIN((C189+MAX(0,D189-0.5*(C189+D189)))*15/26*F189,2000000),0))</f>
        <v/>
      </c>
    </row>
    <row r="190">
      <c r="B190" s="10" t="n"/>
      <c r="F190">
        <f>IF(B190="","",DATEDIF(B190,$B$1+1,"y")+IF(DATEDIF(B190,$B$1+1,"ym")&gt;6,1,0))</f>
        <v/>
      </c>
      <c r="G190">
        <f>IF(B190="","",IF(OR(F190&gt;=5,AND(E190="Fixed-term",F190&gt;=1)),"Yes","No"))</f>
        <v/>
      </c>
      <c r="H190" s="11">
        <f>IF(B190="","",IF(G190="Yes",MIN((C190+MAX(0,D190-0.5*(C190+D190)))*15/26*F190,2000000),0))</f>
        <v/>
      </c>
    </row>
    <row r="191">
      <c r="B191" s="10" t="n"/>
      <c r="F191">
        <f>IF(B191="","",DATEDIF(B191,$B$1+1,"y")+IF(DATEDIF(B191,$B$1+1,"ym")&gt;6,1,0))</f>
        <v/>
      </c>
      <c r="G191">
        <f>IF(B191="","",IF(OR(F191&gt;=5,AND(E191="Fixed-term",F191&gt;=1)),"Yes","No"))</f>
        <v/>
      </c>
      <c r="H191" s="11">
        <f>IF(B191="","",IF(G191="Yes",MIN((C191+MAX(0,D191-0.5*(C191+D191)))*15/26*F191,2000000),0))</f>
        <v/>
      </c>
    </row>
    <row r="192">
      <c r="B192" s="10" t="n"/>
      <c r="F192">
        <f>IF(B192="","",DATEDIF(B192,$B$1+1,"y")+IF(DATEDIF(B192,$B$1+1,"ym")&gt;6,1,0))</f>
        <v/>
      </c>
      <c r="G192">
        <f>IF(B192="","",IF(OR(F192&gt;=5,AND(E192="Fixed-term",F192&gt;=1)),"Yes","No"))</f>
        <v/>
      </c>
      <c r="H192" s="11">
        <f>IF(B192="","",IF(G192="Yes",MIN((C192+MAX(0,D192-0.5*(C192+D192)))*15/26*F192,2000000),0))</f>
        <v/>
      </c>
    </row>
    <row r="193">
      <c r="B193" s="10" t="n"/>
      <c r="F193">
        <f>IF(B193="","",DATEDIF(B193,$B$1+1,"y")+IF(DATEDIF(B193,$B$1+1,"ym")&gt;6,1,0))</f>
        <v/>
      </c>
      <c r="G193">
        <f>IF(B193="","",IF(OR(F193&gt;=5,AND(E193="Fixed-term",F193&gt;=1)),"Yes","No"))</f>
        <v/>
      </c>
      <c r="H193" s="11">
        <f>IF(B193="","",IF(G193="Yes",MIN((C193+MAX(0,D193-0.5*(C193+D193)))*15/26*F193,2000000),0))</f>
        <v/>
      </c>
    </row>
    <row r="194">
      <c r="B194" s="10" t="n"/>
      <c r="F194">
        <f>IF(B194="","",DATEDIF(B194,$B$1+1,"y")+IF(DATEDIF(B194,$B$1+1,"ym")&gt;6,1,0))</f>
        <v/>
      </c>
      <c r="G194">
        <f>IF(B194="","",IF(OR(F194&gt;=5,AND(E194="Fixed-term",F194&gt;=1)),"Yes","No"))</f>
        <v/>
      </c>
      <c r="H194" s="11">
        <f>IF(B194="","",IF(G194="Yes",MIN((C194+MAX(0,D194-0.5*(C194+D194)))*15/26*F194,2000000),0))</f>
        <v/>
      </c>
    </row>
    <row r="195">
      <c r="B195" s="10" t="n"/>
      <c r="F195">
        <f>IF(B195="","",DATEDIF(B195,$B$1+1,"y")+IF(DATEDIF(B195,$B$1+1,"ym")&gt;6,1,0))</f>
        <v/>
      </c>
      <c r="G195">
        <f>IF(B195="","",IF(OR(F195&gt;=5,AND(E195="Fixed-term",F195&gt;=1)),"Yes","No"))</f>
        <v/>
      </c>
      <c r="H195" s="11">
        <f>IF(B195="","",IF(G195="Yes",MIN((C195+MAX(0,D195-0.5*(C195+D195)))*15/26*F195,2000000),0))</f>
        <v/>
      </c>
    </row>
    <row r="196">
      <c r="B196" s="10" t="n"/>
      <c r="F196">
        <f>IF(B196="","",DATEDIF(B196,$B$1+1,"y")+IF(DATEDIF(B196,$B$1+1,"ym")&gt;6,1,0))</f>
        <v/>
      </c>
      <c r="G196">
        <f>IF(B196="","",IF(OR(F196&gt;=5,AND(E196="Fixed-term",F196&gt;=1)),"Yes","No"))</f>
        <v/>
      </c>
      <c r="H196" s="11">
        <f>IF(B196="","",IF(G196="Yes",MIN((C196+MAX(0,D196-0.5*(C196+D196)))*15/26*F196,2000000),0))</f>
        <v/>
      </c>
    </row>
    <row r="197">
      <c r="B197" s="10" t="n"/>
      <c r="F197">
        <f>IF(B197="","",DATEDIF(B197,$B$1+1,"y")+IF(DATEDIF(B197,$B$1+1,"ym")&gt;6,1,0))</f>
        <v/>
      </c>
      <c r="G197">
        <f>IF(B197="","",IF(OR(F197&gt;=5,AND(E197="Fixed-term",F197&gt;=1)),"Yes","No"))</f>
        <v/>
      </c>
      <c r="H197" s="11">
        <f>IF(B197="","",IF(G197="Yes",MIN((C197+MAX(0,D197-0.5*(C197+D197)))*15/26*F197,2000000),0))</f>
        <v/>
      </c>
    </row>
    <row r="198">
      <c r="B198" s="10" t="n"/>
      <c r="F198">
        <f>IF(B198="","",DATEDIF(B198,$B$1+1,"y")+IF(DATEDIF(B198,$B$1+1,"ym")&gt;6,1,0))</f>
        <v/>
      </c>
      <c r="G198">
        <f>IF(B198="","",IF(OR(F198&gt;=5,AND(E198="Fixed-term",F198&gt;=1)),"Yes","No"))</f>
        <v/>
      </c>
      <c r="H198" s="11">
        <f>IF(B198="","",IF(G198="Yes",MIN((C198+MAX(0,D198-0.5*(C198+D198)))*15/26*F198,2000000),0))</f>
        <v/>
      </c>
    </row>
    <row r="199">
      <c r="B199" s="10" t="n"/>
      <c r="F199">
        <f>IF(B199="","",DATEDIF(B199,$B$1+1,"y")+IF(DATEDIF(B199,$B$1+1,"ym")&gt;6,1,0))</f>
        <v/>
      </c>
      <c r="G199">
        <f>IF(B199="","",IF(OR(F199&gt;=5,AND(E199="Fixed-term",F199&gt;=1)),"Yes","No"))</f>
        <v/>
      </c>
      <c r="H199" s="11">
        <f>IF(B199="","",IF(G199="Yes",MIN((C199+MAX(0,D199-0.5*(C199+D199)))*15/26*F199,2000000),0))</f>
        <v/>
      </c>
    </row>
    <row r="200">
      <c r="B200" s="10" t="n"/>
      <c r="F200">
        <f>IF(B200="","",DATEDIF(B200,$B$1+1,"y")+IF(DATEDIF(B200,$B$1+1,"ym")&gt;6,1,0))</f>
        <v/>
      </c>
      <c r="G200">
        <f>IF(B200="","",IF(OR(F200&gt;=5,AND(E200="Fixed-term",F200&gt;=1)),"Yes","No"))</f>
        <v/>
      </c>
      <c r="H200" s="11">
        <f>IF(B200="","",IF(G200="Yes",MIN((C200+MAX(0,D200-0.5*(C200+D200)))*15/26*F200,2000000),0))</f>
        <v/>
      </c>
    </row>
    <row r="201">
      <c r="B201" s="10" t="n"/>
      <c r="F201">
        <f>IF(B201="","",DATEDIF(B201,$B$1+1,"y")+IF(DATEDIF(B201,$B$1+1,"ym")&gt;6,1,0))</f>
        <v/>
      </c>
      <c r="G201">
        <f>IF(B201="","",IF(OR(F201&gt;=5,AND(E201="Fixed-term",F201&gt;=1)),"Yes","No"))</f>
        <v/>
      </c>
      <c r="H201" s="11">
        <f>IF(B201="","",IF(G201="Yes",MIN((C201+MAX(0,D201-0.5*(C201+D201)))*15/26*F201,2000000),0))</f>
        <v/>
      </c>
    </row>
    <row r="202">
      <c r="B202" s="10" t="n"/>
      <c r="F202">
        <f>IF(B202="","",DATEDIF(B202,$B$1+1,"y")+IF(DATEDIF(B202,$B$1+1,"ym")&gt;6,1,0))</f>
        <v/>
      </c>
      <c r="G202">
        <f>IF(B202="","",IF(OR(F202&gt;=5,AND(E202="Fixed-term",F202&gt;=1)),"Yes","No"))</f>
        <v/>
      </c>
      <c r="H202" s="11">
        <f>IF(B202="","",IF(G202="Yes",MIN((C202+MAX(0,D202-0.5*(C202+D202)))*15/26*F202,2000000),0))</f>
        <v/>
      </c>
    </row>
    <row r="203">
      <c r="B203" s="10" t="n"/>
      <c r="F203">
        <f>IF(B203="","",DATEDIF(B203,$B$1+1,"y")+IF(DATEDIF(B203,$B$1+1,"ym")&gt;6,1,0))</f>
        <v/>
      </c>
      <c r="G203">
        <f>IF(B203="","",IF(OR(F203&gt;=5,AND(E203="Fixed-term",F203&gt;=1)),"Yes","No"))</f>
        <v/>
      </c>
      <c r="H203" s="11">
        <f>IF(B203="","",IF(G203="Yes",MIN((C203+MAX(0,D203-0.5*(C203+D203)))*15/26*F203,2000000),0))</f>
        <v/>
      </c>
    </row>
    <row r="205">
      <c r="A205" s="5" t="inlineStr">
        <is>
          <t>Total accrued gratuity (₹)</t>
        </is>
      </c>
      <c r="H205" s="12">
        <f>SUM(H4:H203)</f>
        <v/>
      </c>
    </row>
    <row r="206">
      <c r="A206" s="5" t="inlineStr">
        <is>
          <t>Monthly provision at 4.81% (₹)</t>
        </is>
      </c>
      <c r="H206" s="11">
        <f>SUMPRODUCT((B4:B203&lt;&gt;"")*(C4:C203+(D4:D203-0.5*(C4:C203+D4:D203)&gt;0)*(D4:D203-0.5*(C4:C203+D4:D203))))*15/26/12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How to use this gratuity calculator</t>
        </is>
      </c>
    </row>
    <row r="2">
      <c r="A2" t="inlineStr">
        <is>
          <t>1. Calculator tab: one employee. Enter dates, monthly pay and any earlier exemption used.</t>
        </is>
      </c>
    </row>
    <row r="3">
      <c r="A3" t="inlineStr">
        <is>
          <t>2. Team Liability tab: up to 200 employees. Set the valuation date in B1 and enter each employee's details.</t>
        </is>
      </c>
    </row>
    <row r="4">
      <c r="A4" t="inlineStr">
        <is>
          <t>3. Yellow cells are inputs. Blue cells are formulas. Do not overwrite the formulas.</t>
        </is>
      </c>
    </row>
    <row r="5">
      <c r="A5" t="inlineStr">
        <is>
          <t>Formula: wages x 15 / 26 x years counted. Covered employers are those with 10 or more employees.</t>
        </is>
      </c>
    </row>
    <row r="6">
      <c r="A6" t="inlineStr">
        <is>
          <t>Years counted: completed years, plus one more if the extra months are over six.</t>
        </is>
      </c>
    </row>
    <row r="7">
      <c r="A7" t="inlineStr">
        <is>
          <t>Eligibility: permanent staff after 5 years; fixed-term staff after 1 year; death or disablement has no minimum (not modelled here).</t>
        </is>
      </c>
    </row>
    <row r="8">
      <c r="A8" t="inlineStr">
        <is>
          <t>Wages: basic, DA and retaining allowance, plus any allowances above 50% of total pay.</t>
        </is>
      </c>
    </row>
    <row r="9">
      <c r="A9" t="inlineStr">
        <is>
          <t>Tax: private employees get the least of gratuity received, the formula amount and Rs 20 lakh tax-free over their lifetime.</t>
        </is>
      </c>
    </row>
    <row r="10">
      <c r="A10" t="inlineStr">
        <is>
          <t>This template is general information, not legal or tax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2026-10-30T13:14:47Z</dcterms:created>
  <dcterms:modified xsi:type="dcterms:W3CDTF">2026-10-30T13:14:47Z</dcterms:modified>
</cp:coreProperties>
</file>